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nfineo\donnees\9 - Sage BI Reporting\Documentation Portail SBR\Sage 100cloud\Etats Standard\NON LIVRES\"/>
    </mc:Choice>
  </mc:AlternateContent>
  <xr:revisionPtr revIDLastSave="0" documentId="13_ncr:1_{58D20576-2817-40D0-A624-7B1C10541F6E}" xr6:coauthVersionLast="45" xr6:coauthVersionMax="45" xr10:uidLastSave="{00000000-0000-0000-0000-000000000000}"/>
  <bookViews>
    <workbookView xWindow="-120" yWindow="-120" windowWidth="29040" windowHeight="15840" xr2:uid="{AD38B9B9-F30E-4A18-9CD4-8738F3768FA0}"/>
  </bookViews>
  <sheets>
    <sheet name="Prise en Main" sheetId="14" r:id="rId1"/>
    <sheet name="Calendrier" sheetId="1" r:id="rId2"/>
    <sheet name="Feuille de calcul" sheetId="2" r:id="rId3"/>
    <sheet name="Version" sheetId="15" state="hidden" r:id="rId4"/>
    <sheet name="RIK_PARAMS" sheetId="13" state="veryHidden" r:id="rId5"/>
  </sheets>
  <externalReferences>
    <externalReference r:id="rId6"/>
    <externalReference r:id="rId7"/>
  </externalReferences>
  <definedNames>
    <definedName name="_1._Aides_publiques">#REF!</definedName>
    <definedName name="_1._Capitaux_propres_de_l_entreprise">#REF!</definedName>
    <definedName name="_1._Contribution__aux_activités_socieles_et_culturelles_du_comité_d_entreprise">#REF!</definedName>
    <definedName name="_1._Rémunération_des_actionnaires">#REF!</definedName>
    <definedName name="_1._Sous_traitance_utilisée_par_l_entreprise">#REF!</definedName>
    <definedName name="_1._Transferts_de_capitaux">#REF!</definedName>
    <definedName name="_2._Cessions__fusions_et_acquisitions_réalisés">#REF!</definedName>
    <definedName name="_2._Emprunts_et_dettes_financières_dont_échéances_et_charges_financières">#REF!</definedName>
    <definedName name="_2._Mécénat">#REF!</definedName>
    <definedName name="_2._Réductions_d_impôts">#REF!</definedName>
    <definedName name="_2._Rémunération_de_l_actionnariat_salarié">#REF!</definedName>
    <definedName name="_2._sous_traitance_réalisée_par_l_entreprise">#REF!</definedName>
    <definedName name="_2.1___Evolution_des_actifs_nets_d_amortissement_et_de_dépréciations_éventuelles__immobilisations">'[1]Bilan Social'!#REF!</definedName>
    <definedName name="_2.2___Dépenses_de_recherche_et_développement">'[1]Bilan Social'!#REF!</definedName>
    <definedName name="_3._Exonérations_et_réductions_de_cotisations_sociales">#REF!</definedName>
    <definedName name="_3._Impôts_et_taxes">#REF!</definedName>
    <definedName name="_3._Informations_environnementales__sociétés_anonymes">'[1]Bilan Social'!#REF!</definedName>
    <definedName name="_4._Crédits_d_impôts">#REF!</definedName>
    <definedName name="_4._Rémunérations_des_Dirigeants_mandataires_sociaux">[1]Rémunérations!#REF!</definedName>
    <definedName name="_5._Mécénat_reçu">#REF!</definedName>
    <definedName name="HTML_CodePage" hidden="1">1252</definedName>
    <definedName name="HTML_Control" localSheetId="3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  <definedName name="Présentation_de_la_situation_de_l_entreprise">#REF!</definedName>
    <definedName name="Segment_Référence_Article">#N/A</definedName>
    <definedName name="_xlnm.Print_Area" localSheetId="1">Calendrier!$A$1:$D$89</definedName>
  </definedNames>
  <calcPr calcId="181029"/>
  <pivotCaches>
    <pivotCache cacheId="0" r:id="rId8"/>
  </pivotCaches>
  <extLst>
    <ext xmlns:x14="http://schemas.microsoft.com/office/spreadsheetml/2009/9/main" uri="{BBE1A952-AA13-448e-AADC-164F8A28A991}">
      <x14:slicerCaches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C2" i="1"/>
  <c r="K39" i="2"/>
  <c r="J39" i="2"/>
  <c r="R25" i="2"/>
  <c r="Q25" i="2"/>
  <c r="O3" i="2"/>
  <c r="S6" i="2"/>
  <c r="S14" i="2"/>
  <c r="S22" i="2"/>
  <c r="S7" i="2"/>
  <c r="S15" i="2"/>
  <c r="S23" i="2"/>
  <c r="S8" i="2"/>
  <c r="S16" i="2"/>
  <c r="S24" i="2"/>
  <c r="S9" i="2"/>
  <c r="S17" i="2"/>
  <c r="S10" i="2"/>
  <c r="S18" i="2"/>
  <c r="S19" i="2"/>
  <c r="S11" i="2"/>
  <c r="S12" i="2"/>
  <c r="S20" i="2"/>
  <c r="S13" i="2"/>
  <c r="S21" i="2"/>
  <c r="S5" i="2"/>
  <c r="B3" i="2"/>
  <c r="M6" i="2" l="1"/>
  <c r="L5" i="2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M5" i="2"/>
  <c r="M33" i="2"/>
  <c r="M34" i="2"/>
  <c r="M22" i="2"/>
  <c r="M31" i="2"/>
  <c r="M32" i="2"/>
  <c r="M21" i="2"/>
  <c r="M20" i="2"/>
  <c r="M30" i="2"/>
  <c r="M29" i="2"/>
  <c r="M28" i="2"/>
  <c r="M27" i="2"/>
  <c r="M18" i="2"/>
  <c r="M19" i="2"/>
  <c r="M26" i="2"/>
  <c r="M17" i="2"/>
  <c r="M38" i="2"/>
  <c r="M25" i="2"/>
  <c r="M16" i="2"/>
  <c r="M36" i="2"/>
  <c r="M37" i="2"/>
  <c r="M24" i="2"/>
  <c r="M14" i="2"/>
  <c r="M15" i="2"/>
  <c r="M12" i="2"/>
  <c r="M10" i="2"/>
  <c r="M11" i="2"/>
  <c r="M13" i="2"/>
  <c r="M35" i="2"/>
  <c r="M23" i="2"/>
  <c r="M7" i="2"/>
  <c r="M8" i="2"/>
  <c r="M9" i="2"/>
  <c r="T21" i="2"/>
  <c r="T13" i="2"/>
  <c r="T20" i="2"/>
  <c r="T12" i="2"/>
  <c r="T11" i="2"/>
  <c r="T19" i="2"/>
  <c r="T18" i="2"/>
  <c r="T10" i="2"/>
  <c r="T17" i="2"/>
  <c r="T9" i="2"/>
  <c r="T24" i="2"/>
  <c r="T16" i="2"/>
  <c r="T8" i="2"/>
  <c r="T23" i="2"/>
  <c r="T15" i="2"/>
  <c r="T7" i="2"/>
  <c r="T22" i="2"/>
  <c r="T14" i="2"/>
  <c r="T6" i="2"/>
  <c r="T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B3" authorId="0" shapeId="0" xr:uid="{E23362DB-A215-492A-82F9-2AEBDDF45983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O3" authorId="0" shapeId="0" xr:uid="{94F16BF8-C71F-4DCE-9043-FE78B6470CBD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<sst xmlns="http://schemas.openxmlformats.org/spreadsheetml/2006/main" count="426" uniqueCount="115">
  <si>
    <t>Bon de commande</t>
  </si>
  <si>
    <t>Préparation de livraison</t>
  </si>
  <si>
    <t>Référence Article</t>
  </si>
  <si>
    <t>Désignation Article</t>
  </si>
  <si>
    <t>Dépôt</t>
  </si>
  <si>
    <t>Type de document</t>
  </si>
  <si>
    <t>N° de pièce</t>
  </si>
  <si>
    <t>Date de Livraison</t>
  </si>
  <si>
    <t>Intitulé Client</t>
  </si>
  <si>
    <t>Intitulé Fournisseur</t>
  </si>
  <si>
    <t>Qté Achetée</t>
  </si>
  <si>
    <t>Qté Vendues</t>
  </si>
  <si>
    <t>Stock Final</t>
  </si>
  <si>
    <t>Stock inital</t>
  </si>
  <si>
    <t>Stock final</t>
  </si>
  <si>
    <t>BAAR01</t>
  </si>
  <si>
    <t>Bague Argent</t>
  </si>
  <si>
    <t>Bijou SA</t>
  </si>
  <si>
    <t>BC00022</t>
  </si>
  <si>
    <t>Opale</t>
  </si>
  <si>
    <t>PL00001</t>
  </si>
  <si>
    <t>Cristaux liquides</t>
  </si>
  <si>
    <t>BAOR01</t>
  </si>
  <si>
    <t>Bague Or et pierres</t>
  </si>
  <si>
    <t>BC00020</t>
  </si>
  <si>
    <t>Directy Sarl</t>
  </si>
  <si>
    <t>BRAAR10</t>
  </si>
  <si>
    <t>Bracelet, anneaux striés</t>
  </si>
  <si>
    <t>BC00005</t>
  </si>
  <si>
    <t>Ciselure</t>
  </si>
  <si>
    <t>CHAOR42</t>
  </si>
  <si>
    <t>Chaînes mailles fines</t>
  </si>
  <si>
    <t>FBC00002</t>
  </si>
  <si>
    <t>Billot</t>
  </si>
  <si>
    <t>CHFE01</t>
  </si>
  <si>
    <t>Fermoir cliquet</t>
  </si>
  <si>
    <t>COAR001</t>
  </si>
  <si>
    <t>Collier argent mailles gourmettes</t>
  </si>
  <si>
    <t>COAR002</t>
  </si>
  <si>
    <t>Collier argent maille fantaisie entrelacée</t>
  </si>
  <si>
    <t>BC00021</t>
  </si>
  <si>
    <t>Cleen Bijoux</t>
  </si>
  <si>
    <t>COR1</t>
  </si>
  <si>
    <t>Collier Or chaine torsadée</t>
  </si>
  <si>
    <t>BC00007</t>
  </si>
  <si>
    <t>Carat S.a.r.l</t>
  </si>
  <si>
    <t>EM050</t>
  </si>
  <si>
    <t>Emeraude forme poire 20/100</t>
  </si>
  <si>
    <t>ENSHF</t>
  </si>
  <si>
    <t>Ensemble Montres &amp; stylos pour deux</t>
  </si>
  <si>
    <t>FBC00001</t>
  </si>
  <si>
    <t>Eclat d'or</t>
  </si>
  <si>
    <t>GRAVURE</t>
  </si>
  <si>
    <t>Gravure sur Or ciselé</t>
  </si>
  <si>
    <t>BC00010</t>
  </si>
  <si>
    <t>Platine &amp; fils</t>
  </si>
  <si>
    <t>LOCCOLLIER</t>
  </si>
  <si>
    <t>Location de collier Or chaine torsadée</t>
  </si>
  <si>
    <t>LOCPARURE</t>
  </si>
  <si>
    <t>Location de parure or et émeraudes</t>
  </si>
  <si>
    <t>BC00006</t>
  </si>
  <si>
    <t>Grenat pour toi</t>
  </si>
  <si>
    <t>MODIV01</t>
  </si>
  <si>
    <t>Montre femme ""Concerto""</t>
  </si>
  <si>
    <t>BC00023</t>
  </si>
  <si>
    <t>MOOR001</t>
  </si>
  <si>
    <t>Montre de ville homme-plaquée or</t>
  </si>
  <si>
    <t>MOOR002</t>
  </si>
  <si>
    <t>Montre or et diamant serti sur or gris</t>
  </si>
  <si>
    <t>PIL377REN</t>
  </si>
  <si>
    <t>Pile Renata 377 pour montres</t>
  </si>
  <si>
    <t>SETA</t>
  </si>
  <si>
    <t>Service de table 12 couverts</t>
  </si>
  <si>
    <t>BC00016</t>
  </si>
  <si>
    <t>Perles parisiennes</t>
  </si>
  <si>
    <t>SVFORMAPP</t>
  </si>
  <si>
    <t>Formation sur appareils</t>
  </si>
  <si>
    <t>BC00019</t>
  </si>
  <si>
    <t>Horlogerie Ceram</t>
  </si>
  <si>
    <t>TIMBAR</t>
  </si>
  <si>
    <t>Timbale de baptême en argent</t>
  </si>
  <si>
    <t>BC00028</t>
  </si>
  <si>
    <t>Diamant Vert</t>
  </si>
  <si>
    <t>Total</t>
  </si>
  <si>
    <t>FBC00003</t>
  </si>
  <si>
    <t>Germain</t>
  </si>
  <si>
    <t>PL00003</t>
  </si>
  <si>
    <t>Rubis sur Longleux</t>
  </si>
  <si>
    <t>PL00002</t>
  </si>
  <si>
    <t>La Topaze Lyonnaise</t>
  </si>
  <si>
    <t>BC00031</t>
  </si>
  <si>
    <t>Deutschland's Bijoux</t>
  </si>
  <si>
    <t>BC00032</t>
  </si>
  <si>
    <t>BC00014</t>
  </si>
  <si>
    <t>(vide)</t>
  </si>
  <si>
    <t>Somme de Qté Achetée</t>
  </si>
  <si>
    <t>Somme de Qté Vendues</t>
  </si>
  <si>
    <t>Somme de Stock Final</t>
  </si>
  <si>
    <t>Stock à ce jour</t>
  </si>
  <si>
    <t>Société</t>
  </si>
  <si>
    <t>Date de document</t>
  </si>
  <si>
    <t>{_x000D_
  "Name": "CacheManager_Feuille de calcul",_x000D_
  "Column": 3,_x000D_
  "Length": 2,_x000D_
  "IsEncrypted": false_x000D_
}</t>
  </si>
  <si>
    <t>Cadencier de livraison par article</t>
  </si>
  <si>
    <t>BIJOU</t>
  </si>
  <si>
    <t xml:space="preserve">{_x000D_
  "Formulas": {_x000D_
    "=RIK_AC(\"INF12__;INF06@E=1,S=10,G=0,T=0,P=0:@R=A,S=1,V=BIJOU:R=B,S=26,V=Par dépôt:R=C,S=3,V={0}:\";$O5)": 1,_x000D_
    "=RIK_AC(\"INF12__;INF06@E=1,S=10,G=0,T=0,P=0:@R=A,S=1,V=BIJOU:R=B,S=26,V=Par dépôt:R=C,S=3,V={0}:\";$O13)": 2,_x000D_
    "=RIK_AC(\"INF12__;INF06@E=1,S=10,G=0,T=0,P=0:@R=A,S=1,V=BIJOU:R=B,S=26,V=Par dépôt:R=C,S=3,V={0}:\";$O21)": 3,_x000D_
    "=RIK_AC(\"INF12__;INF06@E=1,S=10,G=0,T=0,P=0:@R=A,S=1,V=BIJOU:R=B,S=26,V=Par dépôt:R=C,S=3,V={0}:\";$O6)": 4,_x000D_
    "=RIK_AC(\"INF12__;INF06@E=1,S=10,G=0,T=0,P=0:@R=A,S=1,V=BIJOU:R=B,S=26,V=Par dépôt:R=C,S=3,V={0}:\";$O14)": 5,_x000D_
    "=RIK_AC(\"INF12__;INF06@E=1,S=10,G=0,T=0,P=0:@R=A,S=1,V=BIJOU:R=B,S=26,V=Par dépôt:R=C,S=3,V={0}:\";$O22)": 6,_x000D_
    "=RIK_AC(\"INF12__;INF06@E=1,S=10,G=0,T=0,P=0:@R=A,S=1,V=BIJOU:R=B,S=26,V=Par dépôt:R=C,S=3,V={0}:\";$O7)": 7,_x000D_
    "=RIK_AC(\"INF12__;INF06@E=1,S=10,G=0,T=0,P=0:@R=A,S=1,V=BIJOU:R=B,S=26,V=Par dépôt:R=C,S=3,V={0}:\";$O15)": 8,_x000D_
    "=RIK_AC(\"INF12__;INF06@E=1,S=10,G=0,T=0,P=0:@R=A,S=1,V=BIJOU:R=B,S=26,V=Par dépôt:R=C,S=3,V={0}:\";$O23)": 9,_x000D_
    "=RIK_AC(\"INF12__;INF06@E=1,S=10,G=0,T=0,P=0:@R=A,S=1,V=BIJOU:R=B,S=26,V=Par dépôt:R=C,S=3,V={0}:\";$O19)": 10,_x000D_
    "=RIK_AC(\"INF12__;INF06@E=1,S=10,G=0,T=0,P=0:@R=A,S=1,V=BIJOU:R=B,S=26,V=Par dépôt:R=C,S=3,V={0}:\";$O8)": 11,_x000D_
    "=RIK_AC(\"INF12__;INF06@E=1,S=10,G=0,T=0,P=0:@R=A,S=1,V=BIJOU:R=B,S=26,V=Par dépôt:R=C,S=3,V={0}:\";$O16)": 12,_x000D_
    "=RIK_AC(\"INF12__;INF06@E=1,S=10,G=0,T=0,P=0:@R=A,S=1,V=BIJOU:R=B,S=26,V=Par dépôt:R=C,S=3,V={0}:\";$O9)": 13,_x000D_
    "=RIK_AC(\"INF12__;INF06@E=1,S=10,G=0,T=0,P=0:@R=A,S=1,V=BIJOU:R=B,S=26,V=Par dépôt:R=C,S=3,V={0}:\";$O17)": 14,_x000D_
    "=RIK_AC(\"INF12__;INF06@E=1,S=10,G=0,T=0,P=0:@R=A,S=1,V=BIJOU:R=B,S=26,V=Par dépôt:R=C,S=3,V={0}:\";$O11)": 15,_x000D_
    "=RIK_AC(\"INF12__;INF06@E=1,S=10,G=0,T=0,P=0:@R=A,S=1,V=BIJOU:R=B,S=26,V=Par dépôt:R=C,S=3,V={0}:\";$O10)": 16,_x000D_
    "=RIK_AC(\"INF12__;INF06@E=1,S=10,G=0,T=0,P=0:@R=A,S=1,V=BIJOU:R=B,S=26,V=Par dépôt:R=C,S=3,V={0}:\";$O18)": 17,_x000D_
    "=RIK_AC(\"INF12__;INF06@E=1,S=10,G=0,T=0,P=0:@R=A,S=1,V=BIJOU:R=B,S=26,V=Par dépôt:R=C,S=3,V={0}:\";$O12)": 18,_x000D_
    "=RIK_AC(\"INF12__;INF06@E=1,S=10,G=0,T=0,P=0:@R=A,S=1,V=BIJOU:R=B,S=26,V=Par dépôt:R=C,S=3,V={0}:\";$O20)": 19,_x000D_
    "=RIK_AC(\"INF12__;INF06@E=1,S=10,G=0,T=0,P=0:@R=A,S=1,V=BIJOU:R=B,S=26,V=Par dépôt:R=C,S=3,V={0}:\";$O4)": 20,_x000D_
    "=RIK_AC(\"INF12__;INF06@E=1,S=10,G=0,T=0,P=0:@R=A,S=1,V={0}:R=B,S=26,V=Par dépôt:R=C,S=3,V={1}:\";'Calendrier de livraison'!$B$1;$O4)": 21,_x000D_
    "=RIK_AC(\"INF12__;INF06@E=1,S=10,G=0,T=0,P=0:@R=A,S=1,V={0}:R=B,S=26,V=Par dépôt:R=C,S=3,V={1}:\";'Calendrier de livraison'!$B$1;$O12)": 22,_x000D_
    "=RIK_AC(\"INF12__;INF06@E=1,S=10,G=0,T=0,P=0:@R=A,S=1,V={0}:R=B,S=26,V=Par dépôt:R=C,S=3,V={1}:\";'Calendrier de livraison'!$B$1;$O20)": 23,_x000D_
    "=RIK_AC(\"INF12__;INF06@E=1,S=10,G=0,T=0,P=0:@R=A,S=1,V={0}:R=B,S=26,V=Par dépôt:R=C,S=3,V={1}:\";'Calendrier de livraison'!$B$1;$O21)": 24,_x000D_
    "=RIK_AC(\"INF12__;INF06@E=1,S=10,G=0,T=0,P=0:@R=A,S=1,V={0}:R=B,S=26,V=Par dépôt:R=C,S=3,V={1}:\";'Calendrier de livraison'!$B$1;$O22)": 25,_x000D_
    "=RIK_AC(\"INF12__;INF06@E=1,S=10,G=0,T=0,P=0:@R=A,S=1,V={0}:R=B,S=26,V=Par dépôt:R=C,S=3,V={1}:\";'Calendrier de livraison'!$B$1;$O7)": 26,_x000D_
    "=RIK_AC(\"INF12__;INF06@E=1,S=10,G=0,T=0,P=0:@R=A,S=1,V={0}:R=B,S=26,V=Par dépôt:R=C,S=3,V={1}:\";'Calendrier de livraison'!$B$1;$O23)": 27,_x000D_
    "=RIK_AC(\"INF12__;INF06@E=1,S=10,G=0,T=0,P=0:@R=A,S=1,V={0}:R=B,S=26,V=Par dépôt:R=C,S=3,V={1}:\";'Calendrier de livraison'!$B$1;$O8)": 28,_x000D_
    "=RIK_AC(\"INF12__;INF06@E=1,S=10,G=0,T=0,P=0:@R=A,S=1,V={0}:R=B,S=26,V=Par dépôt:R=C,S=3,V={1}:\";'Calendrier de livraison'!$B$1;$O17)": 29,_x000D_
    "=RIK_AC(\"INF12__;INF06@E=1,S=10,G=0,T=0,P=0:@R=A,S=1,V={0}:R=B,S=26,V=Par dépôt:R=C,S=3,V={1}:\";'Calendrier de livraison'!$B$1;$O18)": 30,_x000D_
    "=RIK_AC(\"INF12__;INF06@E=1,S=10,G=0,T=0,P=0:@R=A,S=1,V={0}:R=B,S=26,V=Par dépôt:R=C,S=3,V={1}:\";'Calendrier de livraison'!$B$1;$O5)": 31,_x000D_
    "=RIK_AC(\"INF12__;INF06@E=1,S=10,G=0,T=0,P=0:@R=A,S=1,V={0}:R=B,S=26,V=Par dépôt:R=C,S=3,V={1}:\";'Calendrier de livraison'!$B$1;$O13)": 32,_x000D_
    "=RIK_AC(\"INF12__;INF06@E=1,S=10,G=0,T=0,P=0:@R=A,S=1,V={0}:R=B,S=26,V=Par dépôt:R=C,S=3,V={1}:\";'Calendrier de livraison'!$B$1;$O14)": 33,_x000D_
    "=RIK_AC(\"INF12__;INF06@E=1,S=10,G=0,T=0,P=0:@R=A,S=1,V={0}:R=B,S=26,V=Par dépôt:R=C,S=3,V={1}:\";'Calendrier de livraison'!$B$1;$O15)": 34,_x000D_
    "=RIK_AC(\"INF12__;INF06@E=1,S=10,G=0,T=0,P=0:@R=A,S=1,V={0}:R=B,S=26,V=Par dépôt:R=C,S=3,V={1}:\";'Calendrier de livraison'!$B$1;$O16)": 35,_x000D_
    "=RIK_AC(\"INF12__;INF06@E=1,S=10,G=0,T=0,P=0:@R=A,S=1,V={0}:R=B,S=26,V=Par dépôt:R=C,S=3,V={1}:\";'Calendrier de livraison'!$B$1;$O10)": 36,_x000D_
    "=RIK_AC(\"INF12__;INF06@E=1,S=10,G=0,T=0,P=0:@R=A,S=1,V={0}:R=B,S=26,V=Par dépôt:R=C,S=3,V={1}:\";'Calendrier de livraison'!$B$1;$O19)": 37,_x000D_
    "=RIK_AC(\"INF12__;INF06@E=1,S=10,G=0,T=0,P=0:@R=A,S=1,V={0}:R=B,S=26,V=Par dépôt:R=C,S=3,V={1}:\";'Calendrier de livraison'!$B$1;$O6)": 38,_x000D_
    "=RIK_AC(\"INF12__;INF06@E=1,S=10,G=0,T=0,P=0:@R=A,S=1,V={0}:R=B,S=26,V=Par dépôt:R=C,S=3,V={1}:\";'Calendrier de livraison'!$B$1;$O9)": 39,_x000D_
    "=RIK_AC(\"INF12__;INF06@E=1,S=10,G=0,T=0,P=0:@R=A,S=1,V={0}:R=B,S=26,V=Par dépôt:R=C,S=3,V={1}:\";'Calendrier de livraison'!$B$1;$O11)": 40,_x000D_
    "=RIK_AC(\"INF12__;INF06@E=1,S=10,G=0,T=0,P=0:@R=C,S=22,V={0}:R=B,S=26,V=Par dépôt:R=C,S=3,V={1}:\";'Calendrier de livraison'!$B$1;$O4)": 41,_x000D_
    "=RIK_AC(\"INF12__;INF06@E=1,S=10,G=0,T=0,P=0:@R=C,S=22,V={0}:R=B,S=26,V=Par dépôt:R=C,S=3,V={1}:\";'Calendrier de livraison'!$B$1;$O12)": 42,_x000D_
    "=RIK_AC(\"INF12__;INF06@E=1,S=10,G=0,T=0,P=0:@R=C,S=22,V={0}:R=B,S=26,V=Par dépôt:R=C,S=3,V={1}:\";'Calendrier de livraison'!$B$1;$O20)": 43,_x000D_
    "=RIK_AC(\"INF12__;INF06@E=1,S=10,G=0,T=0,P=0:@R=C,S=22,V={0}:R=B,S=26,V=Par dépôt:R=C,S=3,V={1}:\";'Calendrier de livraison'!$B$1;$O11)": 44,_x000D_
    "=RIK_AC(\"INF12__;INF06@E=1,S=10,G=0,T=0,P=0:@R=C,S=22,V={0}:R=B,S=26,V=Par dépôt:R=C,S=3,V={1}:\";'Calendrier de livraison'!$B$1;$O5)": 45,_x000D_
    "=RIK_AC(\"INF12__;INF06@E=1,S=10,G=0,T=0,P=0:@R=C,S=22,V={0}:R=B,S=26,V=Par dépôt:R=C,S=3,V={1}:\";'Calendrier de livraison'!$B$1;$O13)": 46,_x000D_
    "=RIK_AC(\"INF12__;INF06@E=1,S=10,G=0,T=0,P=0:@R=C,S=22,V={0}:R=B,S=26,V=Par dépôt:R=C,S=3,V={1}:\";'Calendrier de livraison'!$B$1;$O21)": 47,_x000D_
    "=RIK_AC(\"INF12__;INF06@E=1,S=10,G=0,T=0,P=0:@R=C,S=22,V={0}:R=B,S=26,V=Par dépôt:R=C,S=3,V={1}:\";'Calendrier de livraison'!$B$1;$O18)": 48,_x000D_
    "=RIK_AC(\"INF12__;INF06@E=1,S=10,G=0,T=0,P=0:@R=C,S=22,V={0}:R=B,S=26,V=Par dépôt:R=C,S=3,V={1}:\";'Calendrier de livraison'!$B$1;$O6)": 49,_x000D_
    "=RIK_AC(\"INF12__;INF06@E=1,S=10,G=0,T=0,P=0:@R=C,S=22,V={0}:R=B,S=26,V=Par dépôt:R=C,S=3,V={1}:\";'Calendrier de livraison'!$B$1;$O14)": 50,_x000D_
    "=RIK_AC(\"INF12__;INF06@E=1,S=10,G=0,T=0,P=0:@R=C,S=22,V={0}:R=B,S=26,V=Par dépôt:R=C,S=3,V={1}:\";'Calendrier de livraison'!$B$1;$O22)": 51,_x000D_
    "=RIK_AC(\"INF12__;INF06@E=1,S=10,G=0,T=0,P=0:@R=C,S=22,V={0}:R=B,S=26,V=Par dépôt:R=C,S=3,V={1}:\";'Calendrier de livraison'!$B$1;$O8)": 52,_x000D_
    "=RIK_AC(\"INF12__;INF06@E=1,S=10,G=0,T=0,P=0:@R=C,S=22,V={0}:R=B,S=26,V=Par dépôt:R=C,S=3,V={1}:\";'Calendrier de livraison'!$B$1;$O7)": 53,_x000D_
    "=RIK_AC(\"INF12__;INF06@E=1,S=10,G=0,T=0,P=0:@R=C,S=22,V={0}:R=B,S=26,V=Par dépôt:R=C,S=3,V={1}:\";'Calendrier de livraison'!$B$1;$O15)": 54,_x000D_
    "=RIK_AC(\"INF12__;INF06@E=1,S=10,G=0,T=0,P=0:@R=C,S=22,V={0}:R=B,S=26,V=Par dépôt:R=C,S=3,V={1}:\";'Calendrier de livraison'!$B$1;$O23)": 55,_x000D_
    "=RIK_AC(\"INF12__;INF06@E=1,S=10,G=0,T=0,P=0:@R=C,S=22,V={0}:R=B,S=26,V=Par dépôt:R=C,S=3,V={1}:\";'Calendrier de livraison'!$B$1;$O16)": 56,_x000D_
    "=RIK_AC(\"INF12__;INF06@E=1,S=10,G=0,T=0,P=0:@R=C,S=22,V={0}:R=B,S=26,V=Par dépôt:R=C,S=3,V={1}:\";'Calendrier de livraison'!$B$1;$O9)": 57,_x000D_
    "=RIK_AC(\"INF12__;INF06@E=1,S=10,G=0,T=0,P=0:@R=C,S=22,V={0}:R=B,S=26,V=Par dépôt:R=C,S=3,V={1}:\";'Calendrier de livraison'!$B$1;$O17)": 58,_x000D_
    "=RIK_AC(\"INF12__;INF06@E=1,S=10,G=0,T=0,P=0:@R=C,S=22,V={0}:R=B,S=26,V=Par dépôt:R=C,S=3,V={1}:\";'Calendrier de livraison'!$B$1;$O19)": 59,_x000D_
    "=RIK_AC(\"INF12__;INF06@E=1,S=10,G=0,T=0,P=0:@R=C,S=22,V={0}:R=B,S=26,V=Par dépôt:R=C,S=3,V={1}:\";'Calendrier de livraison'!$B$1;$O10)": 60,_x000D_
    "=RIK_AC(\"INF12__;INF06@E=1,S=10,G=0,T=0,P=0:@R=C,S=22,V={0}:R=B,S=26,V=Par dépôt:R=C,S=3,V={1}:\";'Calendrier de livraison'!$B$1;$O24)": 61,_x000D_
    "=RIK_AC(\"INF12__;INF06@E=1,S=10,G=0,T=0,P=0:@R=B,S=26,V=Par dépôt:R=C,S=3,V={0}:R=C,S=1,V={1}:\";$O6;Calendrier!$B$1)": 62,_x000D_
    "=RIK_AC(\"INF12__;INF06@E=1,S=10,G=0,T=0,P=0:@R=B,S=26,V=Par dépôt:R=C,S=3,V={0}:R=C,S=1,V={1}:\";$O14;Calendrier!$B$1)": 63,_x000D_
    "=RIK_AC(\"INF12__;INF06@E=1,S=10,G=0,T=0,P=0:@R=B,S=26,V=Par dépôt:R=C,S=3,V={0}:R=C,S=1,V={1}:\";$O22;Calendrier!$B$1)": 64,_x000D_
    "=RIK_AC(\"INF12__;INF06@E=1,S=10,G=0,T=0,P=0:@R=B,S=26,V=Par dépôt:R=C,S=3,V={0}:R=C,S=1,V={1}:\";$O7;Calendrier!$B$1)": 65,_x000D_
    "=RIK_AC(\"INF12__;INF06@E=1,S=10,G=0,T=0,P=0:@R=B,S=26,V=Par dépôt:R=C,S=3,V={0}:R=C,S=1,V={1}:\";$O15;Calendrier!$B$1)": 66,_x000D_
    "=RIK_AC(\"INF12__;INF06@E=1,S=10,G=0,T=0,P=0:@R=B,S=26,V=Par dépôt:R=C,S=3,V={0}:R=C,S=1,V={1}:\";$O23;Calendrier!$B$1)": 67,_x000D_
    "=RIK_AC(\"INF12__;INF06@E=1,S=10,G=0,T=0,P=0:@R=B,S=26,V=Par dépôt:R=C,S=3,V={0}:R=C,S=1,V={1}:\";$O8;Calendrier!$B$1)": 68,_x000D_
    "=RIK_AC(\"INF12__;INF06@E=1,S=10,G=0,T=0,P=0:@R=B,S=26,V=Par dépôt:R=C,S=3,V={0}:R=C,S=1,V={1}:\";$O16;Calendrier!$B$1)": 69,_x000D_
    "=RIK_AC(\"INF12__;INF06@E=1,S=10,G=0,T=0,P=0:@R=B,S=26,V=Par dépôt:R=C,S=3,V={0}:R=C,S=1,V={1}:\";$O24;Calendrier!$B$1)": 70,_x000D_
    "=RIK_AC(\"INF12__;INF06@E=1,S=10,G=0,T=0,P=0:@R=B,S=26,V=Par dépôt:R=C,S=3,V={0}:R=C,S=1,V={1}:\";$O9;Calendrier!$B$1)": 71,_x000D_
    "=RIK_AC(\"INF12__;INF06@E=1,S=10,G=0,T=0,P=0:@R=B,S=26,V=Par dépôt:R=C,S=3,V={0}:R=C,S=1,V={1}:\";$O17;Calendrier!$B$1)": 72,_x000D_
    "=RIK_AC(\"INF12__;INF06@E=1,S=10,G=0,T=0,P=0:@R=B,S=26,V=Par dépôt:R=C,S=3,V={0}:R=C,S=1,V={1}:\";$O25;Calendrier!$B$1)": 73,_x000D_
    "=RIK_AC(\"INF12__;INF06@E=1,S=10,G=0,T=0,P=0:@R=B,S=26,V=Par dépôt:R=C,S=3,V={0}:R=C,S=1,V={1}:\";$O10;Calendrier!$B$1)": 74,_x000D_
    "=RIK_AC(\"INF12__;INF06@E=1,S=10,G=0,T=0,P=0:@R=B,S=26,V=Par dépôt:R=C,S=3,V={0}:R=C,S=1,V={1}:\";$O18;Calendrier!$B$1)": 75,_x000D_
    "=RIK_AC(\"INF12__;INF06@E=1,S=10,G=0,T=0,P=0:@R=B,S=26,V=Par dépôt:R=C,S=3,V={0}:R=C,S=1,V={1}:\";$O11;Calendrier!$B$1)": 76,_x000D_
    "=RIK_AC(\"INF12__;INF06@E=1,S=10,G=0,T=0,P=0:@R=B,S=26,V=Par dépôt:R=C,S=3,V={0}:R=C,S=1,V={1}:\";$O19;Calendrier!$B$1)": 77,_x000D_
    "=RIK_AC(\"INF12__;INF06@E=1,S=10,G=0,T=0,P=0:@R=B,S=26,V=Par dépôt:R=C,S=3,V={0}:R=C,S=1,V={1}:\";$O12;Calendrier!$B$1)": 78,_x000D_
    "=RIK_AC(\"INF12__;INF06@E=1,S=10,G=0,T=0,P=0:@R=B,S=26,V=Par dépôt:R=C,S=3,V={0}:R=C,S=1,V={1}:\";$O20;Calendrier!$B$1)": 79,_x000D_
    "=RIK_AC(\"INF12__;INF06@E=1,S=10,G=0,T=0,P=0:@R=B,S=26,V=Par dépôt:R=C,S=3,V={0}:R=C,S=1,V={1}:\";$O13;Calendrier!$B$1)": 80,_x000D_
    "=RIK_AC(\"INF12__;INF06@E=1,S=10,G=0,T=0,P=0:@R=B,S=26,V=Par dépôt:R=C,S=3,V={0}:R=C,S=1,V={1}:\";$O21;Calendrier!$B$1)": 81,_x000D_
    "=RIK_AC(\"INF12__;INF06@E=1,S=10,G=0,T=0,P=0:@R=B,S=26,V=Par dépôt:R=C,S=3,V={0}:R=C,S=1,V={1}:\";$O5;Calendrier!$B$1)": 82,_x000D_
    "=RIK_AC(\"INF12__;INF06@E=1,S=10,G=0,T=0,P=0:@R=A,S=26,V=Par dépôt:R=B,S=3,V={0}:R=C,S=22,V=BIJOU:\";$O5)": 83,_x000D_
    "=RIK_AC(\"INF12__;INF06@E=1,S=10,G=0,T=0,P=0:@R=A,S=26,V=Par dépôt:R=B,S=3,V={0}:R=C,S=22,V=BIJOU:\";$O13)": 84,_x000D_
    "=RIK_AC(\"INF12__;INF06@E=1,S=10,G=0,T=0,P=0:@R=A,S=26,V=Par dépôt:R=B,S=3,V={0}:R=C,S=22,V=BIJOU:\";$O6)": 85,_x000D_
    "=RIK_AC(\"INF12__;INF06@E=1,S=10,G=0,T=0,P=0:@R=A,S=26,V=Par dépôt:R=B,S=3,V={0}:R=C,S=22,V=BIJOU:\";$O14)": 86,_x000D_
    "=RIK_AC(\"INF12__;INF06@E=1,S=10,G=0,T=0,P=0:@R=A,S=26,V=Par dépôt:R=B,S=3,V={0}:R=C,S=22,V=BIJOU:\";$O22)": 87,_x000D_
    "=RIK_AC(\"INF12__;INF06@E=1,S=10,G=0,T=0,P=0:@R=A,S=26,V=Par dépôt:R=B,S=3,V={0}:R=C,S=22,V=BIJOU:\";$O25)": 88,_x000D_
    "=RIK_AC(\"INF12__;INF06@E=1,S=10,G=0,T=0,P=0:@R=A,S=26,V=Par dépôt:R=B,S=3,V={0}:R=C,S=22,V=BIJOU:\";$O7)": 89,_x000D_
    "=RIK_AC(\"INF12__;INF06@E=1,S=10,G=0,T=0,P=0:@R=A,S=26,V=Par dépôt:R=B,S=3,V={0}:R=C,S=22,V=BIJOU:\";$O15)": 90,_x000D_
    "=RIK_AC(\"INF12__;INF06@E=1,S=10,G=0,T=0,P=0:@R=A,S=26,V=Par dépôt:R=B,S=3,V={0}:R=C,S=22,V=BIJOU:\";$O23)": 91,_x000D_
    "=RIK_AC(\"INF12__;INF06@E=1,S=10,G=0,T=0,P=0:@R=A,S=26,V=Par dépôt:R=B,S=3,V={0}:R=C,S=22,V=BIJOU:\";$O8)": 92,_x000D_
    "=RIK_AC(\"INF12__;INF06@E=1,S=10,G=0,T=0,P=0:@R=A,S=26,V=Par dépôt:R=B,S=3,V={0}:R=C,S=22,V=BIJOU:\";$O16)": 93,_x000D_
    "=RIK_AC(\"INF12__;INF06@E=1,S=10,G=0,T=0,P=0:@R=A,S=26,V=Par dépôt:R=B,S=3,V={0}:R=C,S=22,V=BIJOU:\";$O24)": 94,_x000D_
    "=RIK_AC(\"INF12__;INF06@E=1,S=10,G=0,T=0,P=0:@R=A,S=26,V=Par dépôt:R=B,S=3,V={0}:R=C,S=22,V=BIJOU:\";$O9)": 95,_x000D_
    "=RIK_AC(\"INF12__;INF06@E=1,S=10,G=0,T=0,P=0:@R=A,S=26,V=Par dépôt:R=B,S=3,V={0}:R=C,S=22,V=BIJOU:\";$O10)": 96,_x000D_
    "=RIK_AC(\"INF12__;INF06@E=1,S=10,G=0,T=0,P=0:@R=A,S=26,V=Par dépôt:R=B,S=3,V={0}:R=C,S=22,V=BIJOU:\";$O18)": 97,_x000D_
    "=RIK_AC(\"INF12__;INF06@E=1,S=10,G=0,T=0,P=0:@R=A,S=26,V=Par dépôt:R=B,S=3,V={0}:R=C,S=22,V=BIJOU:\";$O17)": 98,_x000D_
    "=RIK_AC(\"INF12__;INF06@E=1,S=10,G=0,T=0,P=0:@R=A,S=26,V=Par dépôt:R=B,S=3,V={0}:R=C,S=22,V=BIJOU:\";$O11)": 99,_x000D_
    "=RIK_AC(\"INF12__;INF06@E=1,S=10,G=0,T=0,P=0:@R=A,S=26,V=Par dépôt:R=B,S=3,V={0}:R=C,S=22,V=BIJOU:\";$O19)": 100,_x000D_
    "=RIK_AC(\"INF12__;INF06@E=1,S=10,G=0,T=0,P=0:@R=A,S=26,V=Par dépôt:R=B,S=3,V={0}:R=C,S=22,V=BIJOU:\";$O21)": 101,_x000D_
    "=RIK_AC(\"INF12__;INF06@E=1,S=10,G=0,T=0,P=0:@R=A,S=26,V=Par dépôt:R=B,S=3,V={0}:R=C,S=22,V=BIJOU:\";$O12)": 102,_x000D_
    "=RIK_AC(\"INF12__;INF06@E=1,S=10,G=0,T=0,P=0:@R=A,S=26,V=Par dépôt:R=B,S=3,V={0}:R=C,S=22,V=BIJOU:\";$O20)": 103_x000D_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"2020-06-12T17:37:06.7247092+02:00",_x000D_
          "LastRefreshDate": "2019-10-10T09:51:09.7775421+02:00",_x000D_
          "TotalRefreshCount": 5,_x000D_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"2020-06-12T17:37:06.7456532+02:00",_x000D_
          "LastRefreshDate": "2019-10-10T09:51:09.7775421+02:00",_x000D_
          "TotalRefreshCount": 5,_x000D_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"2020-06-12T17:37:06.7456532+02:00",_x000D_
          "LastRefreshDate": "2019-10-10T09:51:09.7775421+02:00",_x000D_
          "TotalRefreshCount": 5,_x000D_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"2020-06-12T17:37:06.7456532+02:00",_x000D_
          "LastRefreshDate": "2019-10-10T09:51:09.7775421+02:00",_x000D_
          "TotalRefreshCount": 5,_x000D_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"2020-06-12T17:37:06.7456532+02:00",_x000D_
          "LastRefreshDate": "2019-10-10T09:51:09.7775421+02:00",_x000D_
          "TotalRefreshCount": 5,_x000D_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"2020-06-12T17:37:06.7456532+02:00",_x000D_
          "LastRefreshDate": "2019-10-10T09:51:09.7775421+02:00",_x000D_
          "TotalRefreshCount": 5,_x000D_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"2020-06-12T17:37:06.7456532+02:00",_x000D_
          "LastRefreshDate": "2019-10-10T09:51:09.7775421+02:00",_x000D_
          "TotalRefreshCount": 5,_x000D_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"2020-06-12T17:37:06.7456532+02:00",_x000D_
          "LastRefreshDate": "2019-10-10T09:51:09.7775421+02:00",_x000D_
          "TotalRefreshCount": 5,_x000D_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"2020-06-12T17:37:06.7456532+02:00",_x000D_
          "LastRefreshDate": "2019-10-10T09:51:09.7775421+02:00",_x000D_
          "TotalRefreshCount": 5,_x000D_
          "CustomInfo": {}_x000D_
        }_x000D_
      },_x000D_
      "10": {_x000D_
        "$type": "Inside.Core.Formula.Definition.DefinitionAC, Inside.Core.Formula",_x000D_
        "ID": 10,_x000D_
        "Results": [_x000D_
          [_x000D_
            0.0_x000D_
          ]_x000D_
        ],_x000D_
        "Statistics": {_x000D_
          "CreationDate": "2020-06-12T17:37:06.7456532+02:00",_x000D_
          "LastRefreshDate": "2019-10-10T09:51:09.7775421+02:00",_x000D_
          "TotalRefreshCount": 5,_x000D_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"2020-06-12T17:37:06.7456532+02:00",_x000D_
          "LastRefreshDate": "2019-10-10T09:51:09.7775421+02:00",_x000D_
          "TotalRefreshCount": 5,_x000D_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"2020-06-12T17:37:06.7456532+02:00",_x000D_
          "LastRefreshDate": "2019-10-10T09:51:09.7775421+02:00",_x000D_
          "TotalRefreshCount": 5,_x000D_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"2020-06-12T17:37:06.7456532+02:00",_x000D_
          "LastRefreshDate": "2019-10-10T09:51:09.7775421+02:00",_x000D_
          "TotalRefreshCount": 5,_x000D_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"2020-06-12T17:37:06.7456532+02:00",_x000D_
          "LastRefreshDate": "2019-10-10T09:51:09.7775421+02:00",_x000D_
          "TotalRefreshCount": 5,_x000D_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"2020-06-12T17:37:06.7456532+02:00",_x000D_
          "LastRefreshDate": "2019-10-10T09:51:09.7941793+02:00",_x000D_
          "TotalRefreshCount": 5,_x000D_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"2020-06-12T17:37:06.7456532+02:00",_x000D_
          "LastRefreshDate": "2019-10-10T09:51:09.7931699+02:00",_x000D_
          "TotalRefreshCount": 5,_x000D_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"2020-06-12T17:37:06.7456532+02:00",_x000D_
          "LastRefreshDate": "2019-10-10T09:51:09.7931699+02:00",_x000D_
          "TotalRefreshCount": 5,_x000D_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"2020-06-12T17:37:06.7456532+02:00",_x000D_
          "LastRefreshDate": "2019-10-10T09:51:09.7941793+02:00",_x000D_
          "TotalRefreshCount": 5,_x000D_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"2020-06-12T17:37:06.7456532+02:00",_x000D_
          "LastRefreshDate": "2019-10-10T09:51:09.7775421+02:00",_x000D_
          "TotalRefreshCount": 5,_x000D_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"2020-06-12T17:37:06.7456532+02:00",_x000D_
          "LastRefreshDate": "2019-10-10T09:51:09.7941793+02:00",_x000D_
          "TotalRefreshCount": 5,_x000D_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"2020-06-12T17:37:06.7456532+02:00",_x000D_
          "LastRefreshDate": "2019-10-10T09:54:29.0947408+02:00",_x000D_
          "TotalRefreshCount": 3,_x000D_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"2020-06-12T17:37:06.7456532+02:00",_x000D_
          "LastRefreshDate": "2019-10-10T09:54:29.0947408+02:00",_x000D_
          "TotalRefreshCount": 3,_x000D_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"2020-06-12T17:37:06.7456532+02:00",_x000D_
          "LastRefreshDate": "2019-10-10T09:54:29.0947408+02:00",_x000D_
          "TotalRefreshCount": 3,_x000D_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"2020-06-12T17:37:06.7456532+02:00",_x000D_
          "LastRefreshDate": "2019-10-10T09:54:29.078104+02:00",_x000D_
          "TotalRefreshCount": 3,_x000D_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"2020-06-12T17:37:06.7456532+02:00",_x000D_
          "LastRefreshDate": "2019-10-10T09:54:29.0947408+02:00",_x000D_
          "TotalRefreshCount": 3,_x000D_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"2020-06-12T17:37:06.7466517+02:00",_x000D_
          "LastRefreshDate": "2019-10-10T09:54:29.0947408+02:00",_x000D_
          "TotalRefreshCount": 3,_x000D_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"2020-06-12T17:37:06.7466517+02:00",_x000D_
          "LastRefreshDate": "2019-10-10T09:54:29.0947408+02:00",_x000D_
          "TotalRefreshCount": 3,_x000D_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"2020-06-12T17:37:06.7466517+02:00",_x000D_
          "LastRefreshDate": "2019-10-10T09:54:29.0947408+02:00",_x000D_
          "TotalRefreshCount": 3,_x000D_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"2020-06-12T17:37:06.7466517+02:00",_x000D_
          "LastRefreshDate": "2019-10-10T09:54:29.0947408+02:00",_x000D_
          "TotalRefreshCount": 3,_x000D_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"2020-06-12T17:37:06.7466517+02:00",_x000D_
          "LastRefreshDate": "2019-10-10T09:54:29.0947408+02:00",_x000D_
          "TotalRefreshCount": 3,_x000D_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"2020-06-12T17:37:06.7466517+02:00",_x000D_
          "LastRefreshDate": "2019-10-10T09:54:29.078104+02:00",_x000D_
          "TotalRefreshCount": 3,_x000D_
          "CustomInfo": {}_x000D_
        }_x000D_
      },_x000D_
      "32": {_x000D_
        "$type": "Inside.Core.Formula.Definition.DefinitionAC, Inside.Core.Formula",_x000D_
        "ID": 32,_x000D_
        "Results": [_x000D_
          [_x000D_
            0.0_x000D_
          ]_x000D_
        ],_x000D_
        "Statistics": {_x000D_
          "CreationDate": "2020-06-12T17:37:06.7466517+02:00",_x000D_
          "LastRefreshDate": "2019-10-10T09:54:29.078104+02:00",_x000D_
          "TotalRefreshCount": 3,_x000D_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"2020-06-12T17:37:06.7466517+02:00",_x000D_
          "LastRefreshDate": "2019-10-10T09:54:29.0937337+02:00",_x000D_
          "TotalRefreshCount": 3,_x000D_
          "CustomInfo": {}_x000D_
        }_x000D_
      },_x000D_
      "34": {_x000D_
        "$type": "Inside.Core.Formula.Definition.DefinitionAC, Inside.Core.Formula",_x000D_
        "ID": 34,_x000D_
        "Results": [_x000D_
          [_x000D_
            0.0_x000D_
          ]_x000D_
        ],_x000D_
        "Statistics": {_x000D_
          "CreationDate": "2020-06-12T17:37:06.7466517+02:00",_x000D_
          "LastRefreshDate": "2019-10-10T09:54:29.0947408+02:00",_x000D_
          "TotalRefreshCount": 3,_x000D_
          "CustomInfo": {}_x000D_
        }_x000D_
      },_x000D_
      "35": {_x000D_
        "$type": "Inside.Core.Formula.Definition.DefinitionAC, Inside.Core.Formula",_x000D_
        "ID": 35,_x000D_
        "Results": [_x000D_
          [_x000D_
            0.0_x000D_
          ]_x000D_
        ],_x000D_
        "Statistics": {_x000D_
          "CreationDate": "2020-06-12T17:37:06.7466517+02:00",_x000D_
          "LastRefreshDate": "2019-10-10T09:54:29.0947408+02:00",_x000D_
          "TotalRefreshCount": 3,_x000D_
          "CustomInfo": {}_x000D_
        }_x000D_
      },_x000D_
      "36": {_x000D_
        "$type": "Inside.Core.Formula.Definition.DefinitionAC, Inside.Core.Formula",_x000D_
        "ID": 36,_x000D_
        "Results": [_x000D_
          [_x000D_
            0.0_x000D_
          ]_x000D_
        ],_x000D_
        "Statistics": {_x000D_
          "CreationDate": "2020-06-12T17:37:06.7466517+02:00",_x000D_
          "LastRefreshDate": "2019-10-10T09:54:29.0947408+02:00",_x000D_
          "TotalRefreshCount": 3,_x000D_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"2020-06-12T17:37:06.7466517+02:00",_x000D_
          "LastRefreshDate": "2019-10-10T09:54:29.0947408+02:00",_x000D_
          "TotalRefreshCount": 3,_x000D_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"2020-06-12T17:37:06.7466517+02:00",_x000D_
          "LastRefreshDate": "2019-10-10T09:54:29.078104+02:00",_x000D_
          "TotalRefreshCount": 3,_x000D_
          "CustomInfo": {}_x000D_
        }_x000D_
      },_x000D_
      "39": {_x000D_
        "$type": "Inside.Core.Formula.Definition.DefinitionAC, Inside.Core.Formula",_x000D_
        "ID": 39,_x000D_
        "Results": [_x000D_
          [_x000D_
            0.0_x000D_
          ]_x000D_
        ],_x000D_
        "Statistics": {_x000D_
          "CreationDate": "2020-06-12T17:37:06.7466517+02:00",_x000D_
          "LastRefreshDate": "2019-10-10T09:54:29.0947408+02:00",_x000D_
          "TotalRefreshCount": 3,_x000D_
          "CustomInfo": {}_x000D_
        }_x000D_
      },_x000D_
      "40": {_x000D_
        "$type": "Inside.Core.Formula.Definition.DefinitionAC, Inside.Core.Formula",_x000D_
        "ID": 40,_x000D_
        "Results": [_x000D_
          [_x000D_
            0.0_x000D_
          ]_x000D_
        ],_x000D_
        "Statistics": {_x000D_
          "CreationDate": "2020-06-12T17:37:06.7466517+02:00",_x000D_
          "LastRefreshDate": "2019-10-10T09:54:29.0947408+02:00",_x000D_
          "TotalRefreshCount": 3,_x000D_
          "CustomInfo": {}_x000D_
        }_x000D_
      },_x000D_
      "41": {_x000D_
        "$type": "Inside.Core.Formula.Definition.DefinitionAC, Inside.Core.Formula",_x000D_
        "ID": 41,_x000D_
        "Results": [_x000D_
          [_x000D_
            111.0_x000D_
          ]_x000D_
        ],_x000D_
        "Statistics": {_x000D_
          "CreationDate": "2020-06-12T17:37:06.7466517+02:00",_x000D_
          "LastRefreshDate": "2019-11-25T15:27:41.3787269+01:00",_x000D_
          "TotalRefreshCount": 22,_x000D_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"2020-06-12T17:37:06.7466517+02:00",_x000D_
          "LastRefreshDate": "2019-11-25T15:27:41.3777302+01:00",_x000D_
          "TotalRefreshCount": 22,_x000D_
          "CustomInfo": {}_x000D_
        }_x000D_
      },_x000D_
      "43": {_x000D_
        "$type": "Inside.Core.Formula.Definition.DefinitionAC, Inside.Core.Formula",_x000D_
        "ID": 43,_x000D_
        "Results": [_x000D_
          [_x000D_
            6.0_x000D_
          ]_x000D_
        ],_x000D_
        "Statistics": {_x000D_
          "CreationDate": "2020-06-12T17:37:06.7466517+02:00",_x000D_
          "LastRefreshDate": "2019-11-25T15:27:41.3717471+01:00",_x000D_
          "TotalRefreshCount": 22,_x000D_
          "CustomInfo": {}_x000D_
        }_x000D_
      },_x000D_
      "44": {_x000D_
        "$type": "Inside.Core.Formula.Definition.DefinitionAC, Inside.Core.Formula",_x000D_
        "ID": 44,_x000D_
        "Results": [_x000D_
          [_x000D_
            70.0_x000D_
          ]_x000D_
        ],_x000D_
        "Statistics": {_x000D_
          "CreationDate": "2020-06-12T17:37:06.7466517+02:00",_x000D_
  </t>
  </si>
  <si>
    <t xml:space="preserve">        "LastRefreshDate": "2019-11-25T15:27:41.3338038+01:00",_x000D_
          "TotalRefreshCount": 22,_x000D_
          "CustomInfo": {}_x000D_
        }_x000D_
      },_x000D_
      "45": {_x000D_
        "$type": "Inside.Core.Formula.Definition.DefinitionAC, Inside.Core.Formula",_x000D_
        "ID": 45,_x000D_
        "Results": [_x000D_
          [_x000D_
            31.0_x000D_
          ]_x000D_
        ],_x000D_
        "Statistics": {_x000D_
          "CreationDate": "2020-06-12T17:37:06.7466517+02:00",_x000D_
          "LastRefreshDate": "2019-11-25T15:27:41.3118609+01:00",_x000D_
          "TotalRefreshCount": 22,_x000D_
          "CustomInfo": {}_x000D_
        }_x000D_
      },_x000D_
      "46": {_x000D_
        "$type": "Inside.Core.Formula.Definition.DefinitionAC, Inside.Core.Formula",_x000D_
        "ID": 46,_x000D_
        "Results": [_x000D_
          [_x000D_
            0.04_x000D_
          ]_x000D_
        ],_x000D_
        "Statistics": {_x000D_
          "CreationDate": "2020-06-12T17:37:06.7466517+02:00",_x000D_
          "LastRefreshDate": "2019-11-25T15:27:41.3148542+01:00",_x000D_
          "TotalRefreshCount": 22,_x000D_
          "CustomInfo": {}_x000D_
        }_x000D_
      },_x000D_
      "47": {_x000D_
        "$type": "Inside.Core.Formula.Definition.DefinitionAC, Inside.Core.Formula",_x000D_
        "ID": 47,_x000D_
        "Results": [_x000D_
          [_x000D_
            64.0_x000D_
          ]_x000D_
        ],_x000D_
        "Statistics": {_x000D_
          "CreationDate": "2020-06-12T17:37:06.7466517+02:00",_x000D_
          "LastRefreshDate": "2019-11-25T15:27:41.3168473+01:00",_x000D_
          "TotalRefreshCount": 22,_x000D_
          "CustomInfo": {}_x000D_
        }_x000D_
      },_x000D_
      "48": {_x000D_
        "$type": "Inside.Core.Formula.Definition.DefinitionAC, Inside.Core.Formula",_x000D_
        "ID": 48,_x000D_
        "Results": [_x000D_
          [_x000D_
            10.0_x000D_
          ]_x000D_
        ],_x000D_
        "Statistics": {_x000D_
          "CreationDate": "2020-06-12T17:37:06.7466517+02:00",_x000D_
          "LastRefreshDate": "2019-11-25T15:27:41.3767322+01:00",_x000D_
          "TotalRefreshCount": 22,_x000D_
          "CustomInfo": {}_x000D_
        }_x000D_
      },_x000D_
      "49": {_x000D_
        "$type": "Inside.Core.Formula.Definition.DefinitionAC, Inside.Core.Formula",_x000D_
        "ID": 49,_x000D_
        "Results": [_x000D_
          [_x000D_
            87.0_x000D_
          ]_x000D_
        ],_x000D_
        "Statistics": {_x000D_
          "CreationDate": "2020-06-12T17:37:06.7466517+02:00",_x000D_
          "LastRefreshDate": "2019-11-25T15:27:41.319841+01:00",_x000D_
          "TotalRefreshCount": 22,_x000D_
          "CustomInfo": {}_x000D_
        }_x000D_
      },_x000D_
      "50": {_x000D_
        "$type": "Inside.Core.Formula.Definition.DefinitionAC, Inside.Core.Formula",_x000D_
        "ID": 50,_x000D_
        "Results": [_x000D_
          [_x000D_
            0.0_x000D_
          ]_x000D_
        ],_x000D_
        "Statistics": {_x000D_
          "CreationDate": "2020-06-12T17:37:06.7466517+02:00",_x000D_
          "LastRefreshDate": "2019-11-25T15:27:41.3218354+01:00",_x000D_
          "TotalRefreshCount": 22,_x000D_
          "CustomInfo": {}_x000D_
        }_x000D_
      },_x000D_
      "51": {_x000D_
        "$type": "Inside.Core.Formula.Definition.DefinitionAC, Inside.Core.Formula",_x000D_
        "ID": 51,_x000D_
        "Results": [_x000D_
          [_x000D_
            26.0_x000D_
          ]_x000D_
        ],_x000D_
        "Statistics": {_x000D_
          "CreationDate": "2020-06-12T17:37:06.7466517+02:00",_x000D_
          "LastRefreshDate": "2019-11-25T15:27:41.3248266+01:00",_x000D_
          "TotalRefreshCount": 22,_x000D_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"2020-06-12T17:37:06.7466517+02:00",_x000D_
          "LastRefreshDate": "2019-11-25T15:27:41.3367942+01:00",_x000D_
          "TotalRefreshCount": 22,_x000D_
          "CustomInfo": {}_x000D_
        }_x000D_
      },_x000D_
      "53": {_x000D_
        "$type": "Inside.Core.Formula.Definition.DefinitionAC, Inside.Core.Formula",_x000D_
        "ID": 53,_x000D_
        "Results": [_x000D_
          [_x000D_
            43.0_x000D_
          ]_x000D_
        ],_x000D_
        "Statistics": {_x000D_
          "CreationDate": "2020-06-12T17:37:06.7466517+02:00",_x000D_
          "LastRefreshDate": "2019-11-25T15:27:41.3268232+01:00",_x000D_
          "TotalRefreshCount": 22,_x000D_
          "CustomInfo": {}_x000D_
        }_x000D_
      },_x000D_
      "54": {_x000D_
        "$type": "Inside.Core.Formula.Definition.DefinitionAC, Inside.Core.Formula",_x000D_
        "ID": 54,_x000D_
        "Results": [_x000D_
          [_x000D_
            0.0_x000D_
          ]_x000D_
        ],_x000D_
        "Statistics": {_x000D_
          "CreationDate": "2020-06-12T17:37:06.7466517+02:00",_x000D_
          "LastRefreshDate": "2019-11-25T15:27:41.328817+01:00",_x000D_
          "TotalRefreshCount": 22,_x000D_
          "CustomInfo": {}_x000D_
        }_x000D_
      },_x000D_
      "55": {_x000D_
        "$type": "Inside.Core.Formula.Definition.DefinitionAC, Inside.Core.Formula",_x000D_
        "ID": 55,_x000D_
        "Results": [_x000D_
          [_x000D_
            0.0_x000D_
          ]_x000D_
        ],_x000D_
        "Statistics": {_x000D_
          "CreationDate": "2020-06-12T17:37:06.7466517+02:00",_x000D_
          "LastRefreshDate": "2019-11-25T15:27:41.3318097+01:00",_x000D_
          "TotalRefreshCount": 22,_x000D_
          "CustomInfo": {}_x000D_
        }_x000D_
      },_x000D_
      "56": {_x000D_
        "$type": "Inside.Core.Formula.Definition.DefinitionAC, Inside.Core.Formula",_x000D_
        "ID": 56,_x000D_
        "Results": [_x000D_
          [_x000D_
            0.0_x000D_
          ]_x000D_
        ],_x000D_
        "Statistics": {_x000D_
          "CreationDate": "2020-06-12T17:37:06.7466517+02:00",_x000D_
          "LastRefreshDate": "2019-11-25T15:27:41.3397863+01:00",_x000D_
          "TotalRefreshCount": 22,_x000D_
          "CustomInfo": {}_x000D_
        }_x000D_
      },_x000D_
      "57": {_x000D_
        "$type": "Inside.Core.Formula.Definition.DefinitionAC, Inside.Core.Formula",_x000D_
        "ID": 57,_x000D_
        "Results": [_x000D_
          [_x000D_
            105.0_x000D_
          ]_x000D_
        ],_x000D_
        "Statistics": {_x000D_
          "CreationDate": "2020-06-12T17:37:06.7466517+02:00",_x000D_
          "LastRefreshDate": "2019-11-25T15:27:41.3737414+01:00",_x000D_
          "TotalRefreshCount": 22,_x000D_
          "CustomInfo": {}_x000D_
        }_x000D_
      },_x000D_
      "58": {_x000D_
        "$type": "Inside.Core.Formula.Definition.DefinitionAC, Inside.Core.Formula",_x000D_
        "ID": 58,_x000D_
        "Results": [_x000D_
          [_x000D_
            0.0_x000D_
          ]_x000D_
        ],_x000D_
        "Statistics": {_x000D_
          "CreationDate": "2020-06-12T17:37:06.7466517+02:00",_x000D_
          "LastRefreshDate": "2019-11-25T15:27:41.3747376+01:00",_x000D_
          "TotalRefreshCount": 22,_x000D_
          "CustomInfo": {}_x000D_
        }_x000D_
      },_x000D_
      "59": {_x000D_
        "$type": "Inside.Core.Formula.Definition.DefinitionAC, Inside.Core.Formula",_x000D_
        "ID": 59,_x000D_
        "Results": [_x000D_
          [_x000D_
            17.0_x000D_
          ]_x000D_
        ],_x000D_
        "Statistics": {_x000D_
          "CreationDate": "2020-06-12T17:37:06.7466517+02:00",_x000D_
          "LastRefreshDate": "2019-11-25T15:27:41.370749+01:00",_x000D_
          "TotalRefreshCount": 22,_x000D_
          "CustomInfo": {}_x000D_
        }_x000D_
      },_x000D_
      "60": {_x000D_
        "$type": "Inside.Core.Formula.Definition.DefinitionAC, Inside.Core.Formula",_x000D_
        "ID": 60,_x000D_
        "Results": [_x000D_
          [_x000D_
            40.0_x000D_
          ]_x000D_
        ],_x000D_
        "Statistics": {_x000D_
          "CreationDate": "2020-06-12T17:37:06.7466517+02:00",_x000D_
          "LastRefreshDate": "2019-11-25T15:27:41.3567871+01:00",_x000D_
          "TotalRefreshCount": 22,_x000D_
          "CustomInfo": {}_x000D_
        }_x000D_
      },_x000D_
      "61": {_x000D_
        "$type": "Inside.Core.Formula.Definition.DefinitionAC, Inside.Core.Formula",_x000D_
        "ID": 61,_x000D_
        "Results": [_x000D_
          [_x000D_
            1.0_x000D_
          ]_x000D_
        ],_x000D_
        "Statistics": {_x000D_
          "CreationDate": "2020-06-12T17:37:06.7466517+02:00",_x000D_
          "LastRefreshDate": "2019-11-25T15:27:41.3427798+01:00",_x000D_
          "TotalRefreshCount": 7,_x000D_
          "CustomInfo": {}_x000D_
        }_x000D_
      },_x000D_
      "62": {_x000D_
        "$type": "Inside.Core.Formula.Definition.DefinitionAC, Inside.Core.Formula",_x000D_
        "ID": 62,_x000D_
        "Results": [_x000D_
          [_x000D_
            31.0_x000D_
          ]_x000D_
        ],_x000D_
        "Statistics": {_x000D_
          "CreationDate": "2020-06-12T17:37:06.7466517+02:00",_x000D_
          "LastRefreshDate": "2019-11-25T15:31:25.9797858+01:00",_x000D_
          "TotalRefreshCount": 1,_x000D_
          "CustomInfo": {}_x000D_
        }_x000D_
      },_x000D_
      "63": {_x000D_
        "$type": "Inside.Core.Formula.Definition.DefinitionAC, Inside.Core.Formula",_x000D_
        "ID": 63,_x000D_
        "Results": [_x000D_
          [_x000D_
            0.04_x000D_
          ]_x000D_
        ],_x000D_
        "Statistics": {_x000D_
          "CreationDate": "2020-06-12T17:37:06.7466517+02:00",_x000D_
          "LastRefreshDate": "2019-11-25T15:31:25.9827774+01:00",_x000D_
          "TotalRefreshCount": 1,_x000D_
          "CustomInfo": {}_x000D_
        }_x000D_
      },_x000D_
      "64": {_x000D_
        "$type": "Inside.Core.Formula.Definition.DefinitionAC, Inside.Core.Formula",_x000D_
        "ID": 64,_x000D_
        "Results": [_x000D_
          [_x000D_
            64.0_x000D_
          ]_x000D_
        ],_x000D_
        "Statistics": {_x000D_
          "CreationDate": "2020-06-12T17:37:06.7466517+02:00",_x000D_
          "LastRefreshDate": "2019-11-25T15:31:25.9847723+01:00",_x000D_
          "TotalRefreshCount": 1,_x000D_
          "CustomInfo": {}_x000D_
        }_x000D_
      },_x000D_
      "65": {_x000D_
        "$type": "Inside.Core.Formula.Definition.DefinitionAC, Inside.Core.Formula",_x000D_
        "ID": 65,_x000D_
        "Results": [_x000D_
          [_x000D_
            87.0_x000D_
          ]_x000D_
        ],_x000D_
        "Statistics": {_x000D_
          "CreationDate": "2020-06-12T17:37:06.7466517+02:00",_x000D_
          "LastRefreshDate": "2019-11-25T15:31:25.986766+01:00",_x000D_
          "TotalRefreshCount": 1,_x000D_
          "CustomInfo": {}_x000D_
        }_x000D_
      },_x000D_
      "66": {_x000D_
        "$type": "Inside.Core.Formula.Definition.DefinitionAC, Inside.Core.Formula",_x000D_
        "ID": 66,_x000D_
        "Results": [_x000D_
          [_x000D_
            0.0_x000D_
          ]_x000D_
        ],_x000D_
        "Statistics": {_x000D_
          "CreationDate": "2020-06-12T17:37:06.7466517+02:00",_x000D_
          "LastRefreshDate": "2019-11-25T15:31:25.9897586+01:00",_x000D_
          "TotalRefreshCount": 1,_x000D_
          "CustomInfo": {}_x000D_
        }_x000D_
      },_x000D_
      "67": {_x000D_
        "$type": "Inside.Core.Formula.Definition.DefinitionAC, Inside.Core.Formula",_x000D_
        "ID": 67,_x000D_
        "Results": [_x000D_
          [_x000D_
            26.0_x000D_
          ]_x000D_
        ],_x000D_
        "Statistics": {_x000D_
          "CreationDate": "2020-06-12T17:37:06.7466517+02:00",_x000D_
          "LastRefreshDate": "2019-11-25T15:31:25.9917535+01:00",_x000D_
          "TotalRefreshCount": 1,_x000D_
          "CustomInfo": {}_x000D_
        }_x000D_
      },_x000D_
      "68": {_x000D_
        "$type": "Inside.Core.Formula.Definition.DefinitionAC, Inside.Core.Formula",_x000D_
        "ID": 68,_x000D_
        "Results": [_x000D_
          [_x000D_
            43.0_x000D_
          ]_x000D_
        ],_x000D_
        "Statistics": {_x000D_
          "CreationDate": "2020-06-12T17:37:06.7466517+02:00",_x000D_
          "LastRefreshDate": "2019-11-25T15:31:25.9947451+01:00",_x000D_
          "TotalRefreshCount": 1,_x000D_
          "CustomInfo": {}_x000D_
        }_x000D_
      },_x000D_
      "69": {_x000D_
        "$type": "Inside.Core.Formula.Definition.DefinitionAC, Inside.Core.Formula",_x000D_
        "ID": 69,_x000D_
        "Results": [_x000D_
          [_x000D_
            0.0_x000D_
          ]_x000D_
        ],_x000D_
        "Statistics": {_x000D_
          "CreationDate": "2020-06-12T17:37:06.7466517+02:00",_x000D_
          "LastRefreshDate": "2019-11-25T15:31:25.9967395+01:00",_x000D_
          "TotalRefreshCount": 1,_x000D_
          "CustomInfo": {}_x000D_
        }_x000D_
      },_x000D_
      "70": {_x000D_
        "$type": "Inside.Core.Formula.Definition.DefinitionAC, Inside.Core.Formula",_x000D_
        "ID": 70,_x000D_
        "Results": [_x000D_
          [_x000D_
            0.0_x000D_
          ]_x000D_
        ],_x000D_
        "Statistics": {_x000D_
          "CreationDate": "2020-06-12T17:37:06.7466517+02:00",_x000D_
          "LastRefreshDate": "2019-11-25T15:31:25.9997322+01:00",_x000D_
          "TotalRefreshCount": 1,_x000D_
          "CustomInfo": {}_x000D_
        }_x000D_
      },_x000D_
      "71": {_x000D_
        "$type": "Inside.Core.Formula.Definition.DefinitionAC, Inside.Core.Formula",_x000D_
        "ID": 71,_x000D_
        "Results": [_x000D_
          [_x000D_
            0.0_x000D_
          ]_x000D_
        ],_x000D_
        "Statistics": {_x000D_
          "CreationDate": "2020-06-12T17:37:06.7466517+02:00",_x000D_
          "LastRefreshDate": "2019-11-25T15:31:26.0017269+01:00",_x000D_
          "TotalRefreshCount": 1,_x000D_
          "CustomInfo": {}_x000D_
        }_x000D_
      },_x000D_
      "72": {_x000D_
        "$type": "Inside.Core.Formula.Definition.DefinitionAC, Inside.Core.Formula",_x000D_
        "ID": 72,_x000D_
        "Results": [_x000D_
          [_x000D_
            0.0_x000D_
          ]_x000D_
        ],_x000D_
        "Statistics": {_x000D_
          "CreationDate": "2020-06-12T17:37:06.7466517+02:00",_x000D_
          "LastRefreshDate": "2019-11-25T15:31:26.0047188+01:00",_x000D_
          "TotalRefreshCount": 1,_x000D_
          "CustomInfo": {}_x000D_
        }_x000D_
      },_x000D_
      "73": {_x000D_
        "$type": "Inside.Core.Formula.Definition.DefinitionAC, Inside.Core.Formula",_x000D_
        "ID": 73,_x000D_
        "Results": [_x000D_
          [_x000D_
            1.0_x000D_
          ]_x000D_
        ],_x000D_
        "Statistics": {_x000D_
          "CreationDate": "2020-06-12T17:37:06.7466517+02:00",_x000D_
          "LastRefreshDate": "2019-11-25T15:31:26.0067133+01:00",_x000D_
          "TotalRefreshCount": 1,_x000D_
          "CustomInfo": {}_x000D_
        }_x000D_
      },_x000D_
      "74": {_x000D_
        "$type": "Inside.Core.Formula.Definition.DefinitionAC, Inside.Core.Formula",_x000D_
        "ID": 74,_x000D_
        "Results": [_x000D_
          [_x000D_
            105.0_x000D_
          ]_x000D_
        ],_x000D_
        "Statistics": {_x000D_
          "CreationDate": "2020-06-12T17:37:06.7476492+02:00",_x000D_
          "LastRefreshDate": "2019-11-25T15:31:26.0146918+01:00",_x000D_
          "TotalRefreshCount": 1,_x000D_
          "CustomInfo": {}_x000D_
        }_x000D_
      },_x000D_
      "75": {_x000D_
        "$type": "Inside.Core.Formula.Definition.DefinitionAC, Inside.Core.Formula",_x000D_
        "ID": 75,_x000D_
        "Results": [_x000D_
          [_x000D_
            0.0_x000D_
          ]_x000D_
        ],_x000D_
        "Statistics": {_x000D_
          "CreationDate": "2020-06-12T17:37:06.7476492+02:00",_x000D_
          "LastRefreshDate": "2019-11-25T15:31:26.0286561+01:00",_x000D_
          "TotalRefreshCount": 1,_x000D_
          "CustomInfo": {}_x000D_
        }_x000D_
      },_x000D_
      "76": {_x000D_
        "$type": "Inside.Core.Formula.Definition.DefinitionAC, Inside.Core.Formula",_x000D_
        "ID": 76,_x000D_
        "Results": [_x000D_
          [_x000D_
            40.0_x000D_
          ]_x000D_
        ],_x000D_
        "Statistics": {_x000D_
          "CreationDate": "2020-06-12T17:37:06.7476492+02:00",_x000D_
          "LastRefreshDate": "2019-11-25T15:31:26.0316471+01:00",_x000D_
          "TotalRefreshCount": 1,_x000D_
          "CustomInfo": {}_x000D_
        }_x000D_
      },_x000D_
      "77": {_x000D_
        "$type": "Inside.Core.Formula.Definition.DefinitionAC, Inside.Core.Formula",_x000D_
        "ID": 77,_x000D_
        "Results": [_x000D_
          [_x000D_
            10.0_x000D_
          ]_x000D_
        ],_x000D_
        "Statistics": {_x000D_
          "CreationDate": "2020-06-12T17:37:06.7476492+02:00",_x000D_
          "LastRefreshDate": "2019-11-25T15:31:26.0356365+01:00",_x000D_
          "TotalRefreshCount": 1,_x000D_
          "CustomInfo": {}_x000D_
        }_x000D_
      },_x000D_
      "78": {_x000D_
        "$type": "Inside.Core.Formula.Definition.DefinitionAC, Inside.Core.Formula",_x000D_
        "ID": 78,_x000D_
        "Results": [_x000D_
          [_x000D_
            70.0_x000D_
          ]_x000D_
        ],_x000D_
        "Statistics": {_x000D_
          "CreationDate": "2020-06-12T17:37:06.7476492+02:00",_x000D_
          "LastRefreshDate": "2019-11-25T15:31:26.0386288+01:00",_x000D_
          "TotalRefreshCount": 1,_x000D_
          "CustomInfo": {}_x000D_
        }_x000D_
      },_x000D_
      "79": {_x000D_
        "$type": "Inside.Core.Formula.Definition.DefinitionAC, Inside.Core.Formula",_x000D_
        "ID": 79,_x000D_
        "Results": [_x000D_
          [_x000D_
            17.0_x000D_
          ]_x000D_
        ],_x000D_
        "Statistics": {_x000D_
          "CreationDate": "2020-06-12T17:37:06.7476492+02:00",_x000D_
          "LastRefreshDate": "2019-11-25T15:31:26.0416223+01:00",_x000D_
          "TotalRefreshCount": 1,_x000D_
          "CustomInfo": {}_x000D_
        }_x000D_
      },_x000D_
      "80": {_x000D_
        "$type": "Inside.Core.Formula.Definition.DefinitionAC, Inside.Core.Formula",_x000D_
        "ID": 80,_x000D_
        "Results": [_x000D_
          [_x000D_
            0.0_x000D_
          ]_x000D_
        ],_x000D_
        "Statistics": {_x000D_
          "CreationDate": "2020-06-12T17:37:06.7476492+02:00",_x000D_
          "LastRefreshDate": "2019-11-25T15:31:26.0446152+01:00",_x000D_
          "TotalRefreshCount": 1,_x000D_
          "CustomInfo": {}_x000D_
        }_x000D_
      },_x000D_
      "81": {_x000D_
        "$type": "Inside.Core.Formula.Definition.DefinitionAC, Inside.Core.Formula",_x000D_
        "ID": 81,_x000D_
        "Results": [_x000D_
          [_x000D_
            6.0_x000D_
          ]_x000D_
        ],_x000D_
        "Statistics": {_x000D_
          "CreationDate": "2020-06-12T17:37:06.7476492+02:00",_x000D_
          "LastRefreshDate": "2019-11-25T15:31:26.0476048+01:00",_x000D_
          "TotalRefreshCount": 1,_x000D_
          "CustomInfo": {}_x000D_
        }_x000D_
      },_x000D_
      "82": {_x000D_
        "$type": "Inside.Core.Formula.Definition.DefinitionAC, Inside.Core.Formula",_x000D_
        "ID": 82,_x000D_
        "Results": [_x000D_
          [_x000D_
            111.0_x000D_
          ]_x000D_
        ],_x000D_
        "Statistics": {_x000D_
          "CreationDate": "2020-06-12T17:37:06.7476492+02:00",_x000D_
          "LastRefreshDate": "2019-11-25T15:31:26.0525909+01:00",_x000D_
          "TotalRefreshCount": 1,_x000D_
          "CustomInfo": {}_x000D_
        }_x000D_
      },_x000D_
      "83": {_x000D_
        "$type": "Inside.Core.Formula.Definition.DefinitionAC, Inside.Core.Formula",_x000D_
        "ID": 83,_x000D_
        "Results": [_x000D_
          [_x000D_
            16.0_x000D_
          ]_x000D_
        ],_x000D_
        "Statistics": {_x000D_
          "CreationDate": "2020-06-12T17:37:06.776575+02:00",_x000D_
          "LastRefreshDate": "2020-06-12T17:42:23.599194+02:00",_x000D_
          "TotalRefreshCount": 9,_x000D_
          "CustomInfo": {}_x000D_
        }_x000D_
      },_x000D_
      "84": {_x000D_
        "$type": "Inside.Core.Formula.Definition.DefinitionAC, Inside.Core.Formula",_x000D_
        "ID": 84,_x000D_
        "Results": [_x000D_
          [_x000D_
            100.0_x000D_
          ]_x000D_
        ],_x000D_
        "Statistics": {_x000D_
          "CreationDate": "2020-06-12T17:37:07.0338085+02:00",_x000D_
          "LastRefreshDate": "2020-06-12T17:42:23.5972012+02:00",_x000D_
          "TotalRefreshCount": 9,_x000D_
          "CustomInfo": {}_x000D_
        }_x000D_
      },_x000D_
      "85": {_x000D_
        "$type": "Inside.Core.Formula.Definition.DefinitionAC, Inside.Core.Formula",_x000D_
        "ID": 85,_x000D_
        "Results": [_x000D_
          [_x000D_
            91.0_x000D_
          ]_x000D_
        ],_x000D_
        "Statistics": {_x000D_
          "CreationDate": "2020-06-12T17:37:07.0367976+02:00",_x000D_
          "LastRefreshDate": "2020-06-12T17:42:23.5772523+02:00",_x000D_
          "TotalRefreshCount": 9,_x000D_
          "CustomInfo": {}_x000D_
        }_x000D_
      },_x000D_
      "86": {_x000D_
        "$type": "Inside.Core.Formula.Definition.DefinitionAC, Inside.Core.Formula",_x000D_
        "ID": 86,_x000D_
        "Results": [_x000D_
          [_x000D_
            0.0_x000D_
          ]_x000D_
        ],_x000D_
        "Statistics": {_x000D_
          "CreationDate": "2020-06-12T17:37:07.0387604+02:00",_x000D_
          "LastRefreshDate": "2020-06-12T17:42:23.5782493+02:00",_x000D_
          "TotalRefreshCount": 9,_x000D_
          "CustomInfo": {}_x000D_
        }_x000D_
      },_x000D_
      "87": {_x000D_
        "$type": "Inside.Core.Formula.Definition.DefinitionAC, Inside.Core.Formula",_x000D_
        "ID": 87,_x000D_
        "Results": [_x000D_
          [_x000D_
            26.0_x000D_
          ]_x000D_
        ],_x000D_
        "Statistics": {_x000D_
          "CreationDate": "2020-06-12T17:37:07.0407556+02:00",_x000D_
          "LastRefreshDate": "2020-06-12T17:42:23.5802449+02:00",_x000D_
          "TotalRefreshCount": 9,_x000D_
          "CustomInfo": {}_x000D_
        }_x000D_
      },_x000D_
      "88": {_x000D_
        "$type": "Inside.Core.Formula.Definition.DefinitionAC, Inside.Core.Formula",_x000D_
        "ID": 88,_x000D_
        "Results": [_x000D_
          [_x000D_
            1.0_x000D_
          ]_x000D_
        ],_x000D_
        "Statistics": {_x000D_
          "CreationDate": "2020-06-12T17:37:07.0427496+02:00",_x000D_
          "LastRefreshDate": "2020-06-12T17:41:12.0404883+02:00",_x000D_
          "TotalRefreshCount": 2,_x000D_
          "CustomInfo": {}_x000D_
        }_x000D_
      },_x000D_
      "89": {_x000D_
        "$type": "Inside.Core.Formula.Definition.DefinitionAC, Inside.Core.Formula",_x000D_
        "ID": 89,_x000D_
        "Results": [_x000D_
          [_x000D_
            35.0_x000D_
          ]_x000D_
        ],_x000D_
        "Statistics": {_x000D_
          "CreationDate": "2020-06-12T17:37:07.0447718+02:00",_x000D_
          "LastRefreshDate": "2020-06-12T17:42:23.5812435+02:00",_x000D_
          "TotalRefreshCount": 9,_x000D_
          "CustomInfo": {}_x000D_
        }_x000D_
      },_x000D_
      "90": {_x000D_
        "$type": "Inside.Core.Formula.Definition.DefinitionAC, Inside.Core.Formula",_x000D_
        "ID": 90,_x000D_
        "Results": [_x000D_
          [_x000D_
            0.0_x000D_
          ]_x000D_
        ],_x000D_
        "Statistics": {_x000D_
          "CreationDate": "2020-06-12T17:37:07.0457692+02:00",_x000D_
          "LastRefreshDate": "2020-06-12T17:42:23.5822389+02:00",_x000D_
          "TotalRefreshCount": 9,_x000D_
          "CustomInfo": {}_x000D_
        }_x000D_
      },_x000D_
      "91": {_x000D_
        "$type": "Inside.Core.Formula.Definition.DefinitionAC, Inside.Core.Formula",_x000D_
        "ID": 91,_x000D_
        "Results": [_x000D_
          [_x000D_
            0.0_x000D_
          ]_x000D_
        ],_x000D_
        "Statistics": {_x000D_
          "CreationDate": "2020-06-12T17:37:07.0487615+02:00",_x000D_
          "LastRefreshDate": "2020-06-12T17:42:23.5832365+02:00",_x000D_
          "TotalRefreshCount": 9,_x000D_
          "CustomInfo": {}_x000D_
        }_x000D_
      },_x000D_
      "92": {_x000D_
        "$type": "Inside.Core.Formula.Definition.DefinitionAC, Inside.Core.Formula",_x000D_
        "ID": 92,_x000D_
        "Results": [_x000D_
          [_x000D_
            15.0_x000D_
          ]_x000D_
        ],_x000D_
        "Statistics": {_x000D_
          "CreationDate": "2020-06-12T17:37:07.0507559+02:00",_x000D_
          "LastRefreshDate": "2020-06-12T17:42:23.5842332+02:00",_x000D_
          "TotalRefreshCount": 9,_x000D_
          "CustomInfo": {}_x000D_
        }_x000D_
      },_x000D_
      "93": {_x000D_
        "$type": "Inside.Core.Formula.Definition.DefinitionAC, Inside.Core.Formula",_x000D_
        "ID": 93,_x000D_
        "Results": [_x000D_
          [_x000D_
            0.0_x000D_
          ]_x000D_
        ],_x000D_
        "Statistics": {_x000D_
          "CreationDate": "2020-06-12T17:37:07.0517528+02:00",_x000D_
          "LastRefreshDate": "2020-06-12T17:42:23.5852333+02:00",_x000D_
          "TotalRefreshCount": 9,_x000D_
          "CustomInfo": {}_x000D_
        }_x000D_
      },_x000D_
      "94": {_x000D_
        "$type": "Inside.Core.Formula.Definition.DefinitionAC, Inside.Core.Formula",_x000D_
        "ID": 94,_x000D_
        "Results": [_x000D_
          [_x000D_
            1.0_x000D_
          ]_x000D_
        ],_x000D_
        "Statistics": {_x000D_
          "CreationDate": "2020-06-12T17:37:07.0537476+02:00",_x000D_
          "LastRefreshDate": "2020-06-12T17:42:23.5862299+02:00",_x000D_
          "TotalRefreshCount": 9,_x000D_
          "CustomInfo": {}_x000D_
        }_x000D_
      },_x000D_
      "95": {_x000D_
        "$type": "Inside.Core.Formula.Definition.DefinitionAC, Inside.Core.Formula",_x000D_
        "ID": 95,_x000D_
        "Results": [_x000D_
          [_x000D_
            120.0_x000D_
          ]_x000D_
        ],_x000D_
        "Statistics": {_x000D_
          "CreationDate": "2020-06-12T17:37:07.0557768+02:00",_x000D_
          "LastRefreshDate": "2020-06-12T17:42:23.5872259+02:00",_x000D_
          "TotalRefreshCount": 9,_x000D_
          "CustomInfo": {}_x000D_
        }_x000D_
      },_x000D_
      "96": {_x000D_
        "$type": "Inside.Core.Formula.Definition.DefinitionAC, Inside.Core.Formula",_x000D_
        "ID": 96,_x000D_
        "Results": [_x000D_
          [_x000D_
            40.0_x000D_
          ]_x000D_
        ],_x000D_
        "Statistics": {_x000D_
          "CreationDate": "2020-06-12T17:37:07.0577735+02:00",_x000D_
          "LastRefreshDate": "2020-06-12T17:42:23.5902231+02:00",_x000D_
          "TotalRefreshCount": 9,_x000D_
          "CustomInfo": {}_x000D_
        }_x000D_
      },_x000D_
      "97": {_x000D_
        "$type": "Inside.Core.Formula.Definition.DefinitionAC, Inside.Core.Formula",_x000D_
        "ID": 97,_x000D_
        "Results": [_x000D_
          [_x000D_
            5.0_x000D_
          ]_x000D_
        ],_x000D_
        "Statistics": {_x000D_
          "CreationDate": "2020-06-12T17:37:07.0587724+02:00",_x000D_
          "LastRefreshDate": "2020-06-12T17:42:23.5912141+02:00",_x000D_
          "TotalRefreshCount": 9,_x000D_
          "CustomInfo": {}_x000D_
        }_x000D_
      },_x000D_
      "98": {_x000D_
        "$type": "Inside.Core.Formula.Definition.DefinitionAC, Inside.Core.Formula",_x000D_
        "ID": 98,_x000D_
        "Results": [_x000D_
          [_x000D_
            0.0_x000D_
          ]_x000D_
        ],_x000D_
        "Statistics": {_x000D_
          "CreationDate": "2020-06-12T17:37:07.0617609+02:00",_x000D_
          "LastRefreshDate": "2020-06-12T17:42:23.5882229+02:00",_x000D_
          "TotalRefreshCount": 9,_x000D_
          "CustomInfo": {}_x000D_
        }_x000D_
      },_x000D_
      "99": {_x000D_
        "$type": "Inside.Core.Formula.Definition.DefinitionAC, Inside.Core.Formula",_x000D_
        "ID": 99,_x000D_
        "Results": [_x000D_
          [_x000D_
            70.0_x000D_
          ]_x000D_
        ],_x000D_
        "Statistics": {_x000D_
          "CreationDate": "2020-06-12T17:37:07.063722+02:00",_x000D_
          "LastRefreshDate": "2020-06-12T17:42:23.5932115+02:00",_x000D_
          "TotalRefreshCount": 9,_x000D_
          "CustomInfo": {}_x000D_
        }_x000D_
      },_x000D_
      "100": {_x000D_
        "$type": "Inside.Core.Formula.Definition.DefinitionAC, Inside.Core.Formula",_x000D_
        "ID": 100,_x000D_
        "Results": [_x000D_
          [_x000D_
            7.0_x000D_
          ]_x000D_
        ],_x000D_
        "Statistics": {_x000D_
          "CreationDate": "2020-06-12T17:37:07.0657158+02:00",_x000D_
          "LastRefreshDate": "2020-06-12T17:42:23.5922145+02:00",_x000D_
          "TotalRefreshCount": 9,_x000D_
          "CustomInfo": {}_x000D_
        }_x000D_
      },_x000D_
      "101": {_x000D_
        "$type": "Inside.Core.Formula.Definition.DefinitionAC, Inside.Core.Formula",_x000D_
        "ID": 101,_x000D_
        "Results": [_x000D_
          [_x000D_
            65.0_x000D_
          ]_x000D_
        ],_x000D_
        "Statistics": {_x000D_
          "CreationDate": "2020-06-12T17:37:07.0677367+02:00",_x000D_
          "LastRefreshDate": "2020-06-12T17:42:23.5981979+02:00",_x000D_
          "TotalRefreshCount": 9,_x000D_
          "CustomInfo": {}_x000D_
        }_x000D_
      },_x000D_
      "102": {_x000D_
        "$type": "Inside.Core.Formula.Definition.DefinitionAC, Inside.Core.Formula",_x000D_
        "ID": 102,_x000D_
        "Results": [_x000D_
          [_x000D_
            0.0_x000D_
          ]_x000D_
        ],_x000D_
        "Statistics": {_x000D_
          "CreationDate": "2020-06-12T17:37:07.0697333+02:00",_x000D_
          "LastRefreshDate": "2020-06-12T17:42:23.5952053+02:00",_x000D_
          "TotalRefreshCount": 9,_x000D_
          "CustomInfo": {}_x000D_
        }_x000D_
      },_x000D_
      "103": {_x000D_
        "$type": "Inside.Core.Formula.Definition.DefinitionAC, Inside.Core.Formula",_x000D_
        "ID": 103,_x000D_
        "Results": [_x000D_
          [_x000D_
            7.0_x000D_
          ]_x000D_
        ],_x000D_
        "Statistics": {_x000D_
          "CreationDate": "2020-06-12T17:37:07.0716998+02:00",_x000D_
          "LastRefreshDate": "2020-06-12T17:42:23.5962012+02:00",_x000D_
          "TotalRefreshCount": 9,_x000D_
          "CustomInfo": {}_x000D_
        }_x000D_
      }_x000D_
    },_x000D_
    "LastID": 103_x000D_
  }_x000D_
}</t>
  </si>
  <si>
    <t>DECOUVREZ SAGE BI REPORTING</t>
  </si>
  <si>
    <t>CONNECTEZ VOUS A SAGE BI REPORTING</t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</si>
  <si>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</si>
  <si>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</si>
  <si>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ACTUALISER DANS UN PREMIER TEMPS L'ONGLET "Feuille de calcul" PUIS ACTUALISER LE TABLEAU CROISE DYNAMIQUE (ONGLET "Calendrier")</t>
  </si>
  <si>
    <t>Version</t>
  </si>
  <si>
    <t>Commentaires</t>
  </si>
  <si>
    <t>Date</t>
  </si>
  <si>
    <t>Création du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</si>
</sst>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0"/>
        <bgColor theme="4" tint="-0.249977111117893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1" fillId="0" borderId="0"/>
  </cellStyleXfs>
  <cellXfs count="42">
    <xf numFmtId="0" fontId="0" fillId="0" borderId="0" xfId="0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2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8" xfId="0" applyNumberFormat="1" applyBorder="1"/>
    <xf numFmtId="0" fontId="0" fillId="0" borderId="0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3" fillId="2" borderId="16" xfId="0" applyFont="1" applyFill="1" applyBorder="1"/>
    <xf numFmtId="0" fontId="4" fillId="3" borderId="17" xfId="0" applyFont="1" applyFill="1" applyBorder="1"/>
    <xf numFmtId="14" fontId="4" fillId="3" borderId="18" xfId="0" applyNumberFormat="1" applyFont="1" applyFill="1" applyBorder="1"/>
    <xf numFmtId="0" fontId="6" fillId="4" borderId="0" xfId="0" applyFont="1" applyFill="1" applyAlignment="1">
      <alignment horizontal="left" vertical="center" indent="2"/>
    </xf>
    <xf numFmtId="0" fontId="7" fillId="4" borderId="0" xfId="0" applyFont="1" applyFill="1" applyAlignment="1">
      <alignment horizontal="center"/>
    </xf>
    <xf numFmtId="49" fontId="7" fillId="4" borderId="0" xfId="0" quotePrefix="1" applyNumberFormat="1" applyFont="1" applyFill="1" applyAlignment="1">
      <alignment horizontal="center"/>
    </xf>
    <xf numFmtId="49" fontId="7" fillId="4" borderId="0" xfId="0" applyNumberFormat="1" applyFont="1" applyFill="1"/>
    <xf numFmtId="0" fontId="0" fillId="4" borderId="0" xfId="0" applyFill="1"/>
    <xf numFmtId="49" fontId="7" fillId="4" borderId="0" xfId="0" applyNumberFormat="1" applyFont="1" applyFill="1" applyAlignment="1">
      <alignment horizontal="center"/>
    </xf>
    <xf numFmtId="0" fontId="8" fillId="0" borderId="0" xfId="0" applyFont="1" applyAlignment="1">
      <alignment horizontal="left" indent="2"/>
    </xf>
    <xf numFmtId="0" fontId="9" fillId="0" borderId="0" xfId="0" applyFont="1" applyAlignment="1">
      <alignment horizontal="left" indent="2"/>
    </xf>
    <xf numFmtId="0" fontId="10" fillId="5" borderId="0" xfId="0" applyFont="1" applyFill="1" applyAlignment="1">
      <alignment horizontal="center" vertical="center" wrapText="1"/>
    </xf>
    <xf numFmtId="0" fontId="0" fillId="5" borderId="0" xfId="0" applyFill="1"/>
    <xf numFmtId="0" fontId="11" fillId="0" borderId="0" xfId="1"/>
    <xf numFmtId="0" fontId="11" fillId="0" borderId="0" xfId="1" applyAlignment="1">
      <alignment wrapText="1"/>
    </xf>
    <xf numFmtId="14" fontId="11" fillId="0" borderId="0" xfId="1" applyNumberFormat="1"/>
  </cellXfs>
  <cellStyles count="2">
    <cellStyle name="Normal" xfId="0" builtinId="0"/>
    <cellStyle name="Normal 2" xfId="1" xr:uid="{66D4E939-0CB4-4029-98E9-DC80C36217B0}"/>
  </cellStyles>
  <dxfs count="29">
    <dxf>
      <alignment horizontal="general" vertical="bottom" textRotation="0" wrapText="1" indent="0" justifyLastLine="0" shrinkToFit="0" readingOrder="0"/>
    </dxf>
    <dxf>
      <numFmt numFmtId="4" formatCode="#,##0.00"/>
    </dxf>
    <dxf>
      <numFmt numFmtId="2" formatCode="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30" formatCode="@"/>
    </dxf>
    <dxf>
      <numFmt numFmtId="30" formatCode="@"/>
    </dxf>
    <dxf>
      <numFmt numFmtId="0" formatCode="General"/>
    </dxf>
    <dxf>
      <numFmt numFmtId="0" formatCode="General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30" formatCode="@"/>
    </dxf>
    <dxf>
      <numFmt numFmtId="30" formatCode="@"/>
    </dxf>
    <dxf>
      <numFmt numFmtId="19" formatCode="dd/mm/yyyy"/>
    </dxf>
    <dxf>
      <numFmt numFmtId="19" formatCode="dd/mm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9" formatCode="dd/mm/yyyy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5" tint="0.7999816888943144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D8118F4-386A-4E52-A398-EBAA16F628CC}"/>
            </a:ext>
          </a:extLst>
        </xdr:cNvPr>
        <xdr:cNvSpPr/>
      </xdr:nvSpPr>
      <xdr:spPr>
        <a:xfrm>
          <a:off x="682743" y="723898"/>
          <a:ext cx="79257" cy="432816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80858E06-E063-4741-B8E6-03558E825A1A}"/>
            </a:ext>
          </a:extLst>
        </xdr:cNvPr>
        <xdr:cNvSpPr/>
      </xdr:nvSpPr>
      <xdr:spPr>
        <a:xfrm>
          <a:off x="561022" y="2602863"/>
          <a:ext cx="356190" cy="373335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1A5C523D-72B2-4F64-944F-986FDC1BB38B}"/>
            </a:ext>
          </a:extLst>
        </xdr:cNvPr>
        <xdr:cNvSpPr/>
      </xdr:nvSpPr>
      <xdr:spPr>
        <a:xfrm>
          <a:off x="561022" y="3935305"/>
          <a:ext cx="356190" cy="373335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1D36A972-3FF8-4283-BE7D-F5CAC4068456}"/>
            </a:ext>
          </a:extLst>
        </xdr:cNvPr>
        <xdr:cNvSpPr/>
      </xdr:nvSpPr>
      <xdr:spPr>
        <a:xfrm>
          <a:off x="544724" y="1257300"/>
          <a:ext cx="363810" cy="361482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</xdr:colOff>
      <xdr:row>7</xdr:row>
      <xdr:rowOff>174172</xdr:rowOff>
    </xdr:from>
    <xdr:to>
      <xdr:col>2</xdr:col>
      <xdr:colOff>258536</xdr:colOff>
      <xdr:row>28</xdr:row>
      <xdr:rowOff>27215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Référence Article">
              <a:extLst>
                <a:ext uri="{FF2B5EF4-FFF2-40B4-BE49-F238E27FC236}">
                  <a16:creationId xmlns:a16="http://schemas.microsoft.com/office/drawing/2014/main" id="{4663FA87-3DD1-46CB-ABD9-498E87352FD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éférence Artic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82" y="1507672"/>
              <a:ext cx="3778704" cy="385354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-%20Sage%20BI%20Reporting/Documentation%20Portail%20SBR/Sage%20Paie/Etats%20Standards/BDES%20Standar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-%20Sage%20BI%20Reporting/Documentation%20Portail%20SBR/Sage%20100cloud/Etats%20Standard/SBR_comp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résentation"/>
      <sheetName val="Bilan Social"/>
      <sheetName val="Rémunérations"/>
      <sheetName val="Version"/>
      <sheetName val="Description"/>
      <sheetName val="RIK_PARAM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Dashboard Finance"/>
      <sheetName val="Suivi de gestion"/>
      <sheetName val="Rapport financier annuel"/>
      <sheetName val="Balance Générale_Présentation1"/>
      <sheetName val="Balance Générale_Présentation2"/>
      <sheetName val="Balance par nature"/>
      <sheetName val="Evolution Poste de charges"/>
      <sheetName val="Evolution Poste de produits"/>
      <sheetName val="Palmarès Cptes de Charges"/>
      <sheetName val="Répartition Charges Graph"/>
      <sheetName val="Palmarès Cptes de Vtes"/>
      <sheetName val="Répartition Produits Graph"/>
      <sheetName val="Analyse du résultat"/>
      <sheetName val="Résultat cptes mouvementés"/>
      <sheetName val="RIK_PARA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3994.737077546299" createdVersion="6" refreshedVersion="6" minRefreshableVersion="3" recordCount="34" xr:uid="{28F48212-3E77-475A-B950-42EC26D484C6}">
  <cacheSource type="worksheet">
    <worksheetSource name="TableauB3"/>
  </cacheSource>
  <cacheFields count="12">
    <cacheField name="Référence Article" numFmtId="49">
      <sharedItems containsBlank="1" count="21">
        <s v="BAAR01"/>
        <s v="BAOR01"/>
        <s v="BRAAR10"/>
        <s v="CHAOR42"/>
        <s v="CHFE01"/>
        <s v="COAR001"/>
        <s v="COAR002"/>
        <s v="COR1"/>
        <s v="EM050"/>
        <s v="ENSHF"/>
        <s v="GRAVURE"/>
        <s v="LOCCOLLIER"/>
        <s v="LOCPARURE"/>
        <s v="MODIV01"/>
        <s v="MOOR001"/>
        <s v="MOOR002"/>
        <s v="PIL377REN"/>
        <s v="SETA"/>
        <s v="SVFORMAPP"/>
        <s v="TIMBAR"/>
        <m u="1"/>
      </sharedItems>
    </cacheField>
    <cacheField name="Désignation Article" numFmtId="49">
      <sharedItems containsBlank="1" count="21">
        <s v="Bague Argent"/>
        <s v="Bague Or et pierres"/>
        <s v="Bracelet, anneaux striés"/>
        <s v="Chaînes mailles fines"/>
        <s v="Fermoir cliquet"/>
        <s v="Collier argent mailles gourmettes"/>
        <s v="Collier argent maille fantaisie entrelacée"/>
        <s v="Collier Or chaine torsadée"/>
        <s v="Emeraude forme poire 20/100"/>
        <s v="Ensemble Montres &amp; stylos pour deux"/>
        <s v="Gravure sur Or ciselé"/>
        <s v="Location de collier Or chaine torsadée"/>
        <s v="Location de parure or et émeraudes"/>
        <s v="Montre femme &quot;&quot;Concerto&quot;&quot;"/>
        <s v="Montre de ville homme-plaquée or"/>
        <s v="Montre or et diamant serti sur or gris"/>
        <s v="Pile Renata 377 pour montres"/>
        <s v="Service de table 12 couverts"/>
        <s v="Formation sur appareils"/>
        <s v="Timbale de baptême en argent"/>
        <m u="1"/>
      </sharedItems>
    </cacheField>
    <cacheField name="Dépôt" numFmtId="49">
      <sharedItems containsBlank="1"/>
    </cacheField>
    <cacheField name="Type de document" numFmtId="49">
      <sharedItems/>
    </cacheField>
    <cacheField name="N° de pièce" numFmtId="49">
      <sharedItems containsBlank="1" count="21">
        <s v="BC00022"/>
        <s v="PL00001"/>
        <s v="BC00020"/>
        <s v="BC00005"/>
        <s v="FBC00002"/>
        <s v="BC00021"/>
        <s v="BC00007"/>
        <s v="FBC00001"/>
        <s v="BC00010"/>
        <s v="BC00006"/>
        <s v="BC00023"/>
        <s v="BC00016"/>
        <s v="BC00019"/>
        <s v="BC00028"/>
        <s v="FBC00003"/>
        <s v="PL00003"/>
        <s v="PL00002"/>
        <s v="BC00031"/>
        <s v="BC00032"/>
        <s v="BC00014"/>
        <m u="1"/>
      </sharedItems>
    </cacheField>
    <cacheField name="Date de Livraison" numFmtId="14">
      <sharedItems containsSemiMixedTypes="0" containsNonDate="0" containsDate="1" containsString="0" minDate="2017-01-14T00:00:00" maxDate="2017-03-16T00:00:00" count="16">
        <d v="2017-01-20T00:00:00"/>
        <d v="2017-02-12T00:00:00"/>
        <d v="2017-01-25T00:00:00"/>
        <d v="2017-02-14T00:00:00"/>
        <d v="2017-03-06T00:00:00"/>
        <d v="2017-01-31T00:00:00"/>
        <d v="2017-02-10T00:00:00"/>
        <d v="2017-02-22T00:00:00"/>
        <d v="2017-03-14T00:00:00"/>
        <d v="2017-01-26T00:00:00"/>
        <d v="2017-01-29T00:00:00"/>
        <d v="2017-01-23T00:00:00"/>
        <d v="2017-03-13T00:00:00"/>
        <d v="2017-01-14T00:00:00"/>
        <d v="2017-03-08T00:00:00"/>
        <d v="2017-03-15T00:00:00"/>
      </sharedItems>
    </cacheField>
    <cacheField name="Intitulé Client" numFmtId="49">
      <sharedItems containsBlank="1" count="15">
        <s v="Opale"/>
        <s v="Cristaux liquides"/>
        <s v="Directy Sarl"/>
        <s v="Ciselure"/>
        <m/>
        <s v="Cleen Bijoux"/>
        <s v="Carat S.a.r.l"/>
        <s v="Platine &amp; fils"/>
        <s v="Grenat pour toi"/>
        <s v="Perles parisiennes"/>
        <s v="Horlogerie Ceram"/>
        <s v="Diamant Vert"/>
        <s v="Rubis sur Longleux"/>
        <s v="La Topaze Lyonnaise"/>
        <s v="Deutschland's Bijoux"/>
      </sharedItems>
    </cacheField>
    <cacheField name="Intitulé Fournisseur" numFmtId="49">
      <sharedItems containsBlank="1" count="4">
        <m/>
        <s v="Billot"/>
        <s v="Eclat d'or"/>
        <s v="Germain"/>
      </sharedItems>
    </cacheField>
    <cacheField name="Qté Achetée" numFmtId="4">
      <sharedItems containsSemiMixedTypes="0" containsString="0" containsNumber="1" containsInteger="1" minValue="0" maxValue="15"/>
    </cacheField>
    <cacheField name="Qté Vendues" numFmtId="4">
      <sharedItems containsSemiMixedTypes="0" containsString="0" containsNumber="1" containsInteger="1" minValue="0" maxValue="20"/>
    </cacheField>
    <cacheField name="Stock Final" numFmtId="0">
      <sharedItems containsSemiMixedTypes="0" containsString="0" containsNumber="1" containsInteger="1" minValue="-20" maxValue="119"/>
    </cacheField>
    <cacheField name="Stock à ce jour" numFmtId="0">
      <sharedItems containsSemiMixedTypes="0" containsString="0" containsNumber="1" containsInteger="1" minValue="0" maxValue="120" count="14">
        <n v="16"/>
        <n v="91"/>
        <n v="35"/>
        <n v="15"/>
        <n v="120"/>
        <n v="40"/>
        <n v="70"/>
        <n v="0"/>
        <n v="100"/>
        <n v="5"/>
        <n v="7"/>
        <n v="65"/>
        <n v="26"/>
        <n v="1"/>
      </sharedItems>
    </cacheField>
  </cacheFields>
  <extLst>
    <ext xmlns:x14="http://schemas.microsoft.com/office/spreadsheetml/2009/9/main" uri="{725AE2AE-9491-48be-B2B4-4EB974FC3084}">
      <x14:pivotCacheDefinition pivotCacheId="100391903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">
  <r>
    <x v="0"/>
    <x v="0"/>
    <s v="Bijou SA"/>
    <s v="Bon de commande"/>
    <x v="0"/>
    <x v="0"/>
    <x v="0"/>
    <x v="0"/>
    <n v="0"/>
    <n v="2"/>
    <n v="14"/>
    <x v="0"/>
  </r>
  <r>
    <x v="0"/>
    <x v="0"/>
    <s v="Bijou SA"/>
    <s v="Préparation de livraison"/>
    <x v="1"/>
    <x v="1"/>
    <x v="1"/>
    <x v="0"/>
    <n v="0"/>
    <n v="3"/>
    <n v="11"/>
    <x v="0"/>
  </r>
  <r>
    <x v="1"/>
    <x v="1"/>
    <s v="Bijou SA"/>
    <s v="Bon de commande"/>
    <x v="2"/>
    <x v="2"/>
    <x v="2"/>
    <x v="0"/>
    <n v="0"/>
    <n v="7"/>
    <n v="84"/>
    <x v="1"/>
  </r>
  <r>
    <x v="1"/>
    <x v="1"/>
    <s v="Bijou SA"/>
    <s v="Bon de commande"/>
    <x v="3"/>
    <x v="3"/>
    <x v="3"/>
    <x v="0"/>
    <n v="0"/>
    <n v="11"/>
    <n v="73"/>
    <x v="1"/>
  </r>
  <r>
    <x v="1"/>
    <x v="1"/>
    <s v="Bijou SA"/>
    <s v="Bon de commande"/>
    <x v="4"/>
    <x v="4"/>
    <x v="4"/>
    <x v="1"/>
    <n v="15"/>
    <n v="0"/>
    <n v="88"/>
    <x v="1"/>
  </r>
  <r>
    <x v="2"/>
    <x v="2"/>
    <s v="Bijou SA"/>
    <s v="Bon de commande"/>
    <x v="0"/>
    <x v="0"/>
    <x v="0"/>
    <x v="0"/>
    <n v="0"/>
    <n v="8"/>
    <n v="27"/>
    <x v="2"/>
  </r>
  <r>
    <x v="2"/>
    <x v="2"/>
    <s v="Bijou SA"/>
    <s v="Bon de commande"/>
    <x v="2"/>
    <x v="2"/>
    <x v="2"/>
    <x v="0"/>
    <n v="0"/>
    <n v="18"/>
    <n v="9"/>
    <x v="2"/>
  </r>
  <r>
    <x v="2"/>
    <x v="2"/>
    <s v="Bijou SA"/>
    <s v="Bon de commande"/>
    <x v="5"/>
    <x v="5"/>
    <x v="5"/>
    <x v="0"/>
    <n v="0"/>
    <n v="8"/>
    <n v="1"/>
    <x v="2"/>
  </r>
  <r>
    <x v="2"/>
    <x v="2"/>
    <s v="Bijou SA"/>
    <s v="Bon de commande"/>
    <x v="6"/>
    <x v="6"/>
    <x v="6"/>
    <x v="0"/>
    <n v="0"/>
    <n v="5"/>
    <n v="-4"/>
    <x v="2"/>
  </r>
  <r>
    <x v="2"/>
    <x v="2"/>
    <s v="Bijou SA"/>
    <s v="Bon de commande"/>
    <x v="3"/>
    <x v="3"/>
    <x v="3"/>
    <x v="0"/>
    <n v="0"/>
    <n v="4"/>
    <n v="-8"/>
    <x v="2"/>
  </r>
  <r>
    <x v="2"/>
    <x v="2"/>
    <s v="Bijou SA"/>
    <s v="Bon de commande"/>
    <x v="7"/>
    <x v="7"/>
    <x v="4"/>
    <x v="2"/>
    <n v="8"/>
    <n v="0"/>
    <n v="0"/>
    <x v="2"/>
  </r>
  <r>
    <x v="3"/>
    <x v="3"/>
    <s v="Bijou SA"/>
    <s v="Bon de commande"/>
    <x v="8"/>
    <x v="8"/>
    <x v="7"/>
    <x v="0"/>
    <n v="0"/>
    <n v="1"/>
    <n v="14"/>
    <x v="3"/>
  </r>
  <r>
    <x v="4"/>
    <x v="4"/>
    <s v="Bijou SA"/>
    <s v="Bon de commande"/>
    <x v="0"/>
    <x v="0"/>
    <x v="0"/>
    <x v="0"/>
    <n v="0"/>
    <n v="1"/>
    <n v="119"/>
    <x v="4"/>
  </r>
  <r>
    <x v="5"/>
    <x v="5"/>
    <s v="Bijou SA"/>
    <s v="Bon de commande"/>
    <x v="9"/>
    <x v="9"/>
    <x v="8"/>
    <x v="0"/>
    <n v="0"/>
    <n v="5"/>
    <n v="35"/>
    <x v="5"/>
  </r>
  <r>
    <x v="5"/>
    <x v="5"/>
    <s v="Bijou SA"/>
    <s v="Bon de commande"/>
    <x v="10"/>
    <x v="10"/>
    <x v="1"/>
    <x v="0"/>
    <n v="0"/>
    <n v="1"/>
    <n v="34"/>
    <x v="5"/>
  </r>
  <r>
    <x v="6"/>
    <x v="6"/>
    <s v="Bijou SA"/>
    <s v="Bon de commande"/>
    <x v="6"/>
    <x v="6"/>
    <x v="6"/>
    <x v="0"/>
    <n v="0"/>
    <n v="4"/>
    <n v="66"/>
    <x v="6"/>
  </r>
  <r>
    <x v="7"/>
    <x v="7"/>
    <s v="Bijou SA"/>
    <s v="Bon de commande"/>
    <x v="5"/>
    <x v="5"/>
    <x v="5"/>
    <x v="0"/>
    <n v="0"/>
    <n v="2"/>
    <n v="-2"/>
    <x v="7"/>
  </r>
  <r>
    <x v="8"/>
    <x v="8"/>
    <s v="Bijou SA"/>
    <s v="Bon de commande"/>
    <x v="9"/>
    <x v="9"/>
    <x v="8"/>
    <x v="0"/>
    <n v="0"/>
    <n v="4"/>
    <n v="96"/>
    <x v="8"/>
  </r>
  <r>
    <x v="9"/>
    <x v="9"/>
    <m/>
    <s v="Bon de commande"/>
    <x v="11"/>
    <x v="6"/>
    <x v="9"/>
    <x v="0"/>
    <n v="0"/>
    <n v="1"/>
    <n v="-1"/>
    <x v="7"/>
  </r>
  <r>
    <x v="10"/>
    <x v="10"/>
    <m/>
    <s v="Bon de commande"/>
    <x v="12"/>
    <x v="11"/>
    <x v="10"/>
    <x v="0"/>
    <n v="0"/>
    <n v="20"/>
    <n v="-20"/>
    <x v="7"/>
  </r>
  <r>
    <x v="11"/>
    <x v="11"/>
    <m/>
    <s v="Bon de commande"/>
    <x v="13"/>
    <x v="12"/>
    <x v="11"/>
    <x v="0"/>
    <n v="0"/>
    <n v="6"/>
    <n v="-6"/>
    <x v="7"/>
  </r>
  <r>
    <x v="12"/>
    <x v="12"/>
    <m/>
    <s v="Bon de commande"/>
    <x v="13"/>
    <x v="12"/>
    <x v="11"/>
    <x v="0"/>
    <n v="0"/>
    <n v="3"/>
    <n v="-3"/>
    <x v="7"/>
  </r>
  <r>
    <x v="13"/>
    <x v="13"/>
    <s v="Bijou SA"/>
    <s v="Bon de commande"/>
    <x v="12"/>
    <x v="11"/>
    <x v="10"/>
    <x v="0"/>
    <n v="0"/>
    <n v="1"/>
    <n v="4"/>
    <x v="9"/>
  </r>
  <r>
    <x v="13"/>
    <x v="13"/>
    <s v="Bijou SA"/>
    <s v="Bon de commande"/>
    <x v="14"/>
    <x v="6"/>
    <x v="4"/>
    <x v="3"/>
    <n v="5"/>
    <n v="0"/>
    <n v="9"/>
    <x v="9"/>
  </r>
  <r>
    <x v="14"/>
    <x v="14"/>
    <s v="Bijou SA"/>
    <s v="Bon de commande"/>
    <x v="3"/>
    <x v="3"/>
    <x v="3"/>
    <x v="0"/>
    <n v="0"/>
    <n v="8"/>
    <n v="-1"/>
    <x v="10"/>
  </r>
  <r>
    <x v="14"/>
    <x v="14"/>
    <s v="Bijou SA"/>
    <s v="Bon de commande"/>
    <x v="7"/>
    <x v="7"/>
    <x v="4"/>
    <x v="2"/>
    <n v="5"/>
    <n v="0"/>
    <n v="4"/>
    <x v="10"/>
  </r>
  <r>
    <x v="15"/>
    <x v="15"/>
    <s v="Bijou SA"/>
    <s v="Préparation de livraison"/>
    <x v="1"/>
    <x v="1"/>
    <x v="1"/>
    <x v="0"/>
    <n v="0"/>
    <n v="1"/>
    <n v="6"/>
    <x v="10"/>
  </r>
  <r>
    <x v="15"/>
    <x v="15"/>
    <s v="Bijou SA"/>
    <s v="Préparation de livraison"/>
    <x v="15"/>
    <x v="3"/>
    <x v="12"/>
    <x v="0"/>
    <n v="0"/>
    <n v="1"/>
    <n v="5"/>
    <x v="10"/>
  </r>
  <r>
    <x v="16"/>
    <x v="16"/>
    <s v="Bijou SA"/>
    <s v="Préparation de livraison"/>
    <x v="1"/>
    <x v="1"/>
    <x v="1"/>
    <x v="0"/>
    <n v="0"/>
    <n v="1"/>
    <n v="64"/>
    <x v="11"/>
  </r>
  <r>
    <x v="16"/>
    <x v="16"/>
    <s v="Bijou SA"/>
    <s v="Préparation de livraison"/>
    <x v="15"/>
    <x v="3"/>
    <x v="12"/>
    <x v="0"/>
    <n v="0"/>
    <n v="1"/>
    <n v="63"/>
    <x v="11"/>
  </r>
  <r>
    <x v="17"/>
    <x v="17"/>
    <s v="Bijou SA"/>
    <s v="Préparation de livraison"/>
    <x v="16"/>
    <x v="13"/>
    <x v="13"/>
    <x v="0"/>
    <n v="0"/>
    <n v="1"/>
    <n v="25"/>
    <x v="12"/>
  </r>
  <r>
    <x v="18"/>
    <x v="18"/>
    <m/>
    <s v="Bon de commande"/>
    <x v="17"/>
    <x v="14"/>
    <x v="14"/>
    <x v="0"/>
    <n v="0"/>
    <n v="5"/>
    <n v="-5"/>
    <x v="7"/>
  </r>
  <r>
    <x v="18"/>
    <x v="18"/>
    <m/>
    <s v="Bon de commande"/>
    <x v="18"/>
    <x v="15"/>
    <x v="6"/>
    <x v="0"/>
    <n v="0"/>
    <n v="2"/>
    <n v="-7"/>
    <x v="7"/>
  </r>
  <r>
    <x v="19"/>
    <x v="19"/>
    <s v="Bijou SA"/>
    <s v="Bon de commande"/>
    <x v="19"/>
    <x v="13"/>
    <x v="13"/>
    <x v="0"/>
    <n v="0"/>
    <n v="2"/>
    <n v="-1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8F95C3-A453-4577-98F9-5A1100E0084A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rowGrandTotals="0" colGrandTotals="0" itemPrintTitles="1" createdVersion="6" indent="0" compact="0" compactData="0" multipleFieldFilters="0">
  <location ref="D9:M63" firstHeaderRow="0" firstDataRow="1" firstDataCol="7"/>
  <pivotFields count="12">
    <pivotField axis="axisRow" compact="0" outline="0" showAll="0" insertBlankRow="1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m="1" x="20"/>
      </items>
    </pivotField>
    <pivotField axis="axisRow" compact="0" outline="0" showAll="0" defaultSubtotal="0">
      <items count="21">
        <item x="0"/>
        <item x="1"/>
        <item x="2"/>
        <item x="3"/>
        <item x="6"/>
        <item x="5"/>
        <item x="7"/>
        <item x="8"/>
        <item x="9"/>
        <item x="4"/>
        <item x="18"/>
        <item x="10"/>
        <item x="11"/>
        <item x="12"/>
        <item x="14"/>
        <item x="13"/>
        <item x="15"/>
        <item x="16"/>
        <item x="17"/>
        <item x="19"/>
        <item m="1" x="2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21">
        <item x="3"/>
        <item x="9"/>
        <item x="6"/>
        <item x="8"/>
        <item x="19"/>
        <item x="11"/>
        <item x="12"/>
        <item x="2"/>
        <item x="5"/>
        <item x="0"/>
        <item x="10"/>
        <item x="13"/>
        <item x="17"/>
        <item x="18"/>
        <item x="7"/>
        <item x="4"/>
        <item x="14"/>
        <item x="1"/>
        <item x="16"/>
        <item x="15"/>
        <item m="1" x="20"/>
      </items>
    </pivotField>
    <pivotField axis="axisRow" compact="0" numFmtId="14" outline="0" showAll="0" sortType="ascending" defaultSubtotal="0">
      <items count="16">
        <item x="13"/>
        <item x="0"/>
        <item x="11"/>
        <item x="2"/>
        <item x="9"/>
        <item x="10"/>
        <item x="5"/>
        <item x="6"/>
        <item x="1"/>
        <item x="3"/>
        <item x="7"/>
        <item x="4"/>
        <item x="14"/>
        <item x="12"/>
        <item x="8"/>
        <item x="15"/>
      </items>
    </pivotField>
    <pivotField axis="axisRow" compact="0" outline="0" showAll="0" defaultSubtotal="0">
      <items count="15">
        <item x="6"/>
        <item x="3"/>
        <item x="5"/>
        <item x="1"/>
        <item x="14"/>
        <item x="11"/>
        <item x="2"/>
        <item x="8"/>
        <item x="10"/>
        <item x="13"/>
        <item x="0"/>
        <item x="9"/>
        <item x="7"/>
        <item x="12"/>
        <item x="4"/>
      </items>
    </pivotField>
    <pivotField axis="axisRow" compact="0" outline="0" showAll="0" defaultSubtotal="0">
      <items count="4">
        <item x="1"/>
        <item x="2"/>
        <item x="3"/>
        <item x="0"/>
      </items>
    </pivotField>
    <pivotField dataField="1" compact="0" numFmtId="4" outline="0" showAll="0" defaultSubtotal="0"/>
    <pivotField dataField="1" compact="0" numFmtId="4" outline="0" showAll="0" defaultSubtotal="0"/>
    <pivotField dataField="1" compact="0" outline="0" showAll="0" defaultSubtotal="0"/>
    <pivotField axis="axisRow" compact="0" outline="0" showAll="0" defaultSubtotal="0">
      <items count="14">
        <item x="7"/>
        <item x="13"/>
        <item x="9"/>
        <item x="10"/>
        <item x="3"/>
        <item x="0"/>
        <item x="12"/>
        <item x="2"/>
        <item x="5"/>
        <item x="11"/>
        <item x="6"/>
        <item x="1"/>
        <item x="8"/>
        <item x="4"/>
      </items>
    </pivotField>
  </pivotFields>
  <rowFields count="7">
    <field x="0"/>
    <field x="1"/>
    <field x="11"/>
    <field x="5"/>
    <field x="4"/>
    <field x="6"/>
    <field x="7"/>
  </rowFields>
  <rowItems count="54">
    <i>
      <x/>
      <x/>
      <x v="5"/>
      <x v="1"/>
      <x v="9"/>
      <x v="10"/>
      <x v="3"/>
    </i>
    <i r="3">
      <x v="8"/>
      <x v="17"/>
      <x v="3"/>
      <x v="3"/>
    </i>
    <i t="blank">
      <x/>
    </i>
    <i>
      <x v="1"/>
      <x v="1"/>
      <x v="11"/>
      <x v="3"/>
      <x v="7"/>
      <x v="6"/>
      <x v="3"/>
    </i>
    <i r="3">
      <x v="9"/>
      <x/>
      <x v="1"/>
      <x v="3"/>
    </i>
    <i r="3">
      <x v="11"/>
      <x v="15"/>
      <x v="14"/>
      <x/>
    </i>
    <i t="blank">
      <x v="1"/>
    </i>
    <i>
      <x v="2"/>
      <x v="2"/>
      <x v="7"/>
      <x v="1"/>
      <x v="9"/>
      <x v="10"/>
      <x v="3"/>
    </i>
    <i r="3">
      <x v="3"/>
      <x v="7"/>
      <x v="6"/>
      <x v="3"/>
    </i>
    <i r="3">
      <x v="6"/>
      <x v="8"/>
      <x v="2"/>
      <x v="3"/>
    </i>
    <i r="3">
      <x v="7"/>
      <x v="2"/>
      <x/>
      <x v="3"/>
    </i>
    <i r="3">
      <x v="9"/>
      <x/>
      <x v="1"/>
      <x v="3"/>
    </i>
    <i r="3">
      <x v="10"/>
      <x v="14"/>
      <x v="14"/>
      <x v="1"/>
    </i>
    <i t="blank">
      <x v="2"/>
    </i>
    <i>
      <x v="3"/>
      <x v="3"/>
      <x v="4"/>
      <x v="14"/>
      <x v="3"/>
      <x v="12"/>
      <x v="3"/>
    </i>
    <i t="blank">
      <x v="3"/>
    </i>
    <i>
      <x v="4"/>
      <x v="9"/>
      <x v="13"/>
      <x v="1"/>
      <x v="9"/>
      <x v="10"/>
      <x v="3"/>
    </i>
    <i t="blank">
      <x v="4"/>
    </i>
    <i>
      <x v="5"/>
      <x v="5"/>
      <x v="8"/>
      <x v="4"/>
      <x v="1"/>
      <x v="7"/>
      <x v="3"/>
    </i>
    <i r="3">
      <x v="5"/>
      <x v="10"/>
      <x v="3"/>
      <x v="3"/>
    </i>
    <i t="blank">
      <x v="5"/>
    </i>
    <i>
      <x v="6"/>
      <x v="4"/>
      <x v="10"/>
      <x v="7"/>
      <x v="2"/>
      <x/>
      <x v="3"/>
    </i>
    <i t="blank">
      <x v="6"/>
    </i>
    <i>
      <x v="7"/>
      <x v="6"/>
      <x/>
      <x v="6"/>
      <x v="8"/>
      <x v="2"/>
      <x v="3"/>
    </i>
    <i t="blank">
      <x v="7"/>
    </i>
    <i>
      <x v="8"/>
      <x v="7"/>
      <x v="12"/>
      <x v="4"/>
      <x v="1"/>
      <x v="7"/>
      <x v="3"/>
    </i>
    <i t="blank">
      <x v="8"/>
    </i>
    <i>
      <x v="9"/>
      <x v="8"/>
      <x/>
      <x v="7"/>
      <x v="5"/>
      <x v="11"/>
      <x v="3"/>
    </i>
    <i t="blank">
      <x v="9"/>
    </i>
    <i>
      <x v="10"/>
      <x v="11"/>
      <x/>
      <x v="2"/>
      <x v="6"/>
      <x v="8"/>
      <x v="3"/>
    </i>
    <i t="blank">
      <x v="10"/>
    </i>
    <i>
      <x v="11"/>
      <x v="12"/>
      <x/>
      <x v="13"/>
      <x v="11"/>
      <x v="5"/>
      <x v="3"/>
    </i>
    <i t="blank">
      <x v="11"/>
    </i>
    <i>
      <x v="12"/>
      <x v="13"/>
      <x/>
      <x v="13"/>
      <x v="11"/>
      <x v="5"/>
      <x v="3"/>
    </i>
    <i t="blank">
      <x v="12"/>
    </i>
    <i>
      <x v="13"/>
      <x v="15"/>
      <x v="2"/>
      <x v="2"/>
      <x v="6"/>
      <x v="8"/>
      <x v="3"/>
    </i>
    <i r="3">
      <x v="7"/>
      <x v="16"/>
      <x v="14"/>
      <x v="2"/>
    </i>
    <i t="blank">
      <x v="13"/>
    </i>
    <i>
      <x v="14"/>
      <x v="14"/>
      <x v="3"/>
      <x v="9"/>
      <x/>
      <x v="1"/>
      <x v="3"/>
    </i>
    <i r="3">
      <x v="10"/>
      <x v="14"/>
      <x v="14"/>
      <x v="1"/>
    </i>
    <i t="blank">
      <x v="14"/>
    </i>
    <i>
      <x v="15"/>
      <x v="16"/>
      <x v="3"/>
      <x v="8"/>
      <x v="17"/>
      <x v="3"/>
      <x v="3"/>
    </i>
    <i r="3">
      <x v="9"/>
      <x v="19"/>
      <x v="13"/>
      <x v="3"/>
    </i>
    <i t="blank">
      <x v="15"/>
    </i>
    <i>
      <x v="16"/>
      <x v="17"/>
      <x v="9"/>
      <x v="8"/>
      <x v="17"/>
      <x v="3"/>
      <x v="3"/>
    </i>
    <i r="3">
      <x v="9"/>
      <x v="19"/>
      <x v="13"/>
      <x v="3"/>
    </i>
    <i t="blank">
      <x v="16"/>
    </i>
    <i>
      <x v="17"/>
      <x v="18"/>
      <x v="6"/>
      <x/>
      <x v="18"/>
      <x v="9"/>
      <x v="3"/>
    </i>
    <i t="blank">
      <x v="17"/>
    </i>
    <i>
      <x v="18"/>
      <x v="10"/>
      <x/>
      <x v="12"/>
      <x v="12"/>
      <x v="4"/>
      <x v="3"/>
    </i>
    <i r="3">
      <x v="15"/>
      <x v="13"/>
      <x/>
      <x v="3"/>
    </i>
    <i t="blank">
      <x v="18"/>
    </i>
    <i>
      <x v="19"/>
      <x v="19"/>
      <x v="1"/>
      <x/>
      <x v="4"/>
      <x v="9"/>
      <x v="3"/>
    </i>
    <i t="blank">
      <x v="19"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e de Qté Achetée" fld="8" baseField="0" baseItem="0"/>
    <dataField name="Somme de Qté Vendues" fld="9" baseField="0" baseItem="0"/>
    <dataField name="Somme de Stock Final" fld="10" baseField="0" baseItem="0"/>
  </dataFields>
  <formats count="3">
    <format dxfId="26">
      <pivotArea dataOnly="0" labelOnly="1" outline="0" fieldPosition="0">
        <references count="1">
          <reference field="11" count="0"/>
        </references>
      </pivotArea>
    </format>
    <format dxfId="25">
      <pivotArea dataOnly="0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">
      <pivotArea dataOnly="0" labelOnly="1" outline="0" fieldPosition="0">
        <references count="1">
          <reference field="5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Référence_Article" xr10:uid="{83E8CFC8-CCEC-4D81-B9F7-1B987AD5E4D0}" sourceName="Référence Article">
  <pivotTables>
    <pivotTable tabId="1" name="Tableau croisé dynamique1"/>
  </pivotTables>
  <data>
    <tabular pivotCacheId="1003919039">
      <items count="21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éférence Article" xr10:uid="{D3D34D4B-9918-4C30-B951-8FA7F8E54D33}" cache="Segment_Référence_Article" caption="Référence Article" columnCount="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D12884-F1A4-4C9A-B0EF-502A7AF53F2F}" name="TableauB3" displayName="TableauB3" ref="B4:M39" totalsRowCount="1">
  <autoFilter ref="B4:M38" xr:uid="{02CE3511-BB5E-4DEF-9D0A-79CF883081E4}"/>
  <sortState xmlns:xlrd2="http://schemas.microsoft.com/office/spreadsheetml/2017/richdata2" ref="B5:M5">
    <sortCondition descending="1" ref="G4:G5"/>
  </sortState>
  <tableColumns count="12">
    <tableColumn id="1" xr3:uid="{3A03FA52-54B8-4C5A-86AE-EEC56025B320}" name="Référence Article" totalsRowLabel="Total" dataDxfId="23"/>
    <tableColumn id="2" xr3:uid="{19D52172-AD66-4990-B763-576F31A34DE1}" name="Désignation Article" dataDxfId="22"/>
    <tableColumn id="3" xr3:uid="{EB309B78-7B45-42B9-9CCE-AEA313449E79}" name="Dépôt" dataDxfId="21"/>
    <tableColumn id="4" xr3:uid="{F5205D4E-ADFA-4186-891A-F6AAE86D48F9}" name="Type de document" dataDxfId="20"/>
    <tableColumn id="5" xr3:uid="{CF942044-C6A8-4E66-9D43-3440B9DE1F70}" name="N° de pièce" dataDxfId="19"/>
    <tableColumn id="6" xr3:uid="{8EEE66F7-7000-485B-AC49-BB10E25B9C76}" name="Date de Livraison" dataDxfId="18" totalsRowDxfId="17"/>
    <tableColumn id="7" xr3:uid="{00FC1E9A-69D1-43EE-97AB-65C1DC59331D}" name="Intitulé Client" dataDxfId="16"/>
    <tableColumn id="8" xr3:uid="{6DAF42D4-F9C2-47E0-8B74-9D2CFE60B7DD}" name="Intitulé Fournisseur" dataDxfId="15"/>
    <tableColumn id="9" xr3:uid="{3D59E8DE-DC81-437A-BF14-2B806277248B}" name="Qté Achetée" totalsRowFunction="sum" dataDxfId="14" totalsRowDxfId="13"/>
    <tableColumn id="10" xr3:uid="{C804385D-EB10-46CF-9030-8D21A904F2A8}" name="Qté Vendues" totalsRowFunction="sum" dataDxfId="12" totalsRowDxfId="11"/>
    <tableColumn id="11" xr3:uid="{0C87B980-A75F-4895-8E14-F2438C460BDA}" name="Stock Final" dataDxfId="10">
      <calculatedColumnFormula>IF(B5&lt;&gt;B4,VLOOKUP(B5,TableauO3[#All],5,0)+TableauB3[[#This Row],[Qté Achetée]]-TableauB3[[#This Row],[Qté Vendues]],L4+TableauB3[[#This Row],[Qté Achetée]]-TableauB3[[#This Row],[Qté Vendues]])</calculatedColumnFormula>
    </tableColumn>
    <tableColumn id="13" xr3:uid="{DBEA2BA7-2AEA-497C-AD5E-CFC772EC6B09}" name="Stock à ce jour" dataDxfId="9">
      <calculatedColumnFormula>VLOOKUP(TableauB3[[#This Row],[Référence Article]],TableauO3[#All],5,0)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D9B707-E626-4837-B3F2-D1D655286CB9}" name="TableauO3" displayName="TableauO3" ref="O4:T25" totalsRowCount="1">
  <autoFilter ref="O4:T24" xr:uid="{B54B530D-64B3-4459-9BE5-7869A6F75FBF}"/>
  <tableColumns count="6">
    <tableColumn id="1" xr3:uid="{32102494-345B-46F5-BAEE-06D83FB14996}" name="Référence Article" totalsRowLabel="Total" dataDxfId="8"/>
    <tableColumn id="2" xr3:uid="{DE26DB16-04D5-4E93-867F-E957DF5956B6}" name="Désignation Article" dataDxfId="7"/>
    <tableColumn id="9" xr3:uid="{999F573E-E838-496D-97CA-CE10B018887E}" name="Qté Achetée" totalsRowFunction="sum" dataDxfId="6" totalsRowDxfId="5"/>
    <tableColumn id="10" xr3:uid="{331F43CE-97B6-4093-A214-C5CD023F2FAD}" name="Qté Vendues" totalsRowFunction="sum" dataDxfId="4" totalsRowDxfId="3"/>
    <tableColumn id="11" xr3:uid="{DAD7B280-1193-4459-A268-8C90B5FF0B83}" name="Stock inital" dataDxfId="2">
      <calculatedColumnFormula>_xll.Assistant.XL.RIK_AC("INF12__;INF06@E=1,S=10,G=0,T=0,P=0:@R=A,S=26,V=Par dépôt:R=B,S=3,V={0}:R=C,S=22,V=BIJOU:",$O5)</calculatedColumnFormula>
    </tableColumn>
    <tableColumn id="12" xr3:uid="{F4EBA7D5-E965-438A-B0E0-73139A22574E}" name="Stock final" dataDxfId="1">
      <calculatedColumnFormula>TableauO3[[#This Row],[Stock inital]]+TableauO3[[#This Row],[Qté Achetée]]-TableauO3[[#This Row],[Qté Vendues]]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C1E87A6-AFD7-428B-BE39-B4621D9B001E}" name="Tableau1" displayName="Tableau1" ref="A1:C2" totalsRowShown="0">
  <autoFilter ref="A1:C2" xr:uid="{71000C47-1DF8-4407-B517-37F0426279DD}"/>
  <tableColumns count="3">
    <tableColumn id="1" xr3:uid="{BCF4DB6F-A9C1-4A11-B0BF-FF15440D27BC}" name="Version"/>
    <tableColumn id="2" xr3:uid="{C01D1BE8-F2BC-4CE5-80FC-BF99D426E4A3}" name="Commentaires" dataDxfId="0"/>
    <tableColumn id="3" xr3:uid="{79ADB5B5-57B6-4ACC-99D3-45C75094F3F8}" name="Date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C7BE2-F607-47BE-B540-CF5ECD9CD1F8}">
  <dimension ref="A1:AM44"/>
  <sheetViews>
    <sheetView showGridLines="0" tabSelected="1" zoomScale="70" zoomScaleNormal="70" workbookViewId="0">
      <selection activeCell="B5" sqref="B5"/>
    </sheetView>
  </sheetViews>
  <sheetFormatPr baseColWidth="10" defaultRowHeight="15" x14ac:dyDescent="0.25"/>
  <cols>
    <col min="19" max="19" width="15.85546875" customWidth="1"/>
  </cols>
  <sheetData>
    <row r="1" spans="1:39" ht="15" customHeight="1" x14ac:dyDescent="0.35">
      <c r="A1" s="29" t="s">
        <v>106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  <c r="M1" s="30"/>
      <c r="N1" s="31"/>
      <c r="O1" s="32"/>
      <c r="P1" s="30"/>
      <c r="Q1" s="30"/>
      <c r="R1" s="31"/>
      <c r="S1" s="32"/>
      <c r="T1" s="30"/>
      <c r="U1" s="30"/>
      <c r="V1" s="31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39" ht="26.25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  <c r="M2" s="30"/>
      <c r="N2" s="34"/>
      <c r="O2" s="32"/>
      <c r="P2" s="30"/>
      <c r="Q2" s="30"/>
      <c r="R2" s="34"/>
      <c r="S2" s="32"/>
      <c r="T2" s="30"/>
      <c r="U2" s="30"/>
      <c r="V2" s="34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3" spans="1:39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</row>
    <row r="7" spans="1:39" ht="25.5" x14ac:dyDescent="0.5">
      <c r="B7" s="35" t="s">
        <v>107</v>
      </c>
    </row>
    <row r="8" spans="1:39" ht="19.5" x14ac:dyDescent="0.25">
      <c r="B8" s="36"/>
    </row>
    <row r="9" spans="1:39" ht="19.5" x14ac:dyDescent="0.25">
      <c r="B9" s="36"/>
    </row>
    <row r="10" spans="1:39" ht="19.5" x14ac:dyDescent="0.25">
      <c r="B10" s="36"/>
    </row>
    <row r="11" spans="1:39" ht="19.5" x14ac:dyDescent="0.25">
      <c r="B11" s="36"/>
    </row>
    <row r="12" spans="1:39" ht="19.5" x14ac:dyDescent="0.25">
      <c r="B12" s="36" t="s">
        <v>110</v>
      </c>
    </row>
    <row r="13" spans="1:39" ht="19.5" x14ac:dyDescent="0.25">
      <c r="B13" s="36"/>
    </row>
    <row r="14" spans="1:39" ht="19.5" x14ac:dyDescent="0.25">
      <c r="B14" s="36"/>
    </row>
    <row r="15" spans="1:39" ht="19.5" x14ac:dyDescent="0.25">
      <c r="B15" s="36"/>
    </row>
    <row r="16" spans="1:39" ht="19.5" x14ac:dyDescent="0.25">
      <c r="B16" s="36"/>
    </row>
    <row r="17" spans="1:39" ht="25.5" x14ac:dyDescent="0.5">
      <c r="B17" s="35" t="s">
        <v>108</v>
      </c>
    </row>
    <row r="22" spans="1:39" ht="15" customHeight="1" x14ac:dyDescent="0.25">
      <c r="A22" s="37" t="s">
        <v>109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ht="15" customHeight="1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ht="15" customHeight="1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 ht="15" customHeight="1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</row>
    <row r="26" spans="1:39" ht="15" customHeight="1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ht="15" customHeight="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ht="15" customHeight="1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 ht="7.5" customHeigh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</row>
    <row r="31" spans="1:39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</row>
    <row r="32" spans="1:39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</row>
    <row r="33" spans="1:39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</row>
    <row r="34" spans="1:39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</row>
    <row r="35" spans="1:39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</row>
    <row r="36" spans="1:39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</row>
    <row r="37" spans="1:39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</row>
    <row r="38" spans="1:39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</row>
    <row r="39" spans="1:39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</row>
    <row r="40" spans="1:39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</row>
    <row r="41" spans="1:39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</row>
    <row r="42" spans="1:39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</row>
    <row r="43" spans="1:39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</row>
    <row r="44" spans="1:39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B1247-3EF2-4FBF-9045-AF7F6ABB7C7D}">
  <dimension ref="A1:M63"/>
  <sheetViews>
    <sheetView zoomScale="85" zoomScaleNormal="85" workbookViewId="0">
      <selection activeCell="B3" sqref="B3"/>
    </sheetView>
  </sheetViews>
  <sheetFormatPr baseColWidth="10" defaultRowHeight="15" x14ac:dyDescent="0.25"/>
  <cols>
    <col min="1" max="1" width="36.5703125" customWidth="1"/>
    <col min="2" max="2" width="16.28515625" customWidth="1"/>
    <col min="4" max="4" width="46" bestFit="1" customWidth="1"/>
    <col min="5" max="5" width="26.7109375" bestFit="1" customWidth="1"/>
    <col min="6" max="6" width="42" bestFit="1" customWidth="1"/>
    <col min="7" max="7" width="20.42578125" bestFit="1" customWidth="1"/>
    <col min="8" max="8" width="26.7109375" bestFit="1" customWidth="1"/>
    <col min="9" max="10" width="22.140625" bestFit="1" customWidth="1"/>
    <col min="11" max="11" width="24" bestFit="1" customWidth="1"/>
    <col min="12" max="12" width="24.42578125" bestFit="1" customWidth="1"/>
    <col min="13" max="13" width="22.42578125" bestFit="1" customWidth="1"/>
    <col min="14" max="14" width="20.42578125" bestFit="1" customWidth="1"/>
  </cols>
  <sheetData>
    <row r="1" spans="1:13" x14ac:dyDescent="0.25">
      <c r="A1" s="26" t="s">
        <v>99</v>
      </c>
      <c r="B1" s="27" t="s">
        <v>103</v>
      </c>
    </row>
    <row r="2" spans="1:13" x14ac:dyDescent="0.25">
      <c r="A2" s="26" t="s">
        <v>100</v>
      </c>
      <c r="B2" s="28">
        <v>43809</v>
      </c>
      <c r="C2" s="8" t="str">
        <f>"&lt;="&amp;TEXT(B2,"jj/mm/aaaa")</f>
        <v>&lt;=10/12/2019</v>
      </c>
    </row>
    <row r="4" spans="1:13" x14ac:dyDescent="0.25">
      <c r="A4" s="9" t="s">
        <v>102</v>
      </c>
    </row>
    <row r="5" spans="1:13" x14ac:dyDescent="0.25">
      <c r="A5" s="9"/>
    </row>
    <row r="6" spans="1:13" x14ac:dyDescent="0.25">
      <c r="A6" s="9" t="str">
        <f>"Situation au "&amp;TEXT(B2,"jj/mm/aaaa")</f>
        <v>Situation au 10/12/2019</v>
      </c>
    </row>
    <row r="9" spans="1:13" x14ac:dyDescent="0.25">
      <c r="D9" s="6" t="s">
        <v>2</v>
      </c>
      <c r="E9" s="6" t="s">
        <v>3</v>
      </c>
      <c r="F9" s="6" t="s">
        <v>98</v>
      </c>
      <c r="G9" s="6" t="s">
        <v>7</v>
      </c>
      <c r="H9" s="6" t="s">
        <v>6</v>
      </c>
      <c r="I9" s="6" t="s">
        <v>8</v>
      </c>
      <c r="J9" s="6" t="s">
        <v>9</v>
      </c>
      <c r="K9" s="20" t="s">
        <v>95</v>
      </c>
      <c r="L9" s="21" t="s">
        <v>96</v>
      </c>
      <c r="M9" s="22" t="s">
        <v>97</v>
      </c>
    </row>
    <row r="10" spans="1:13" x14ac:dyDescent="0.25">
      <c r="D10" t="s">
        <v>15</v>
      </c>
      <c r="E10" t="s">
        <v>16</v>
      </c>
      <c r="F10" s="10">
        <v>16</v>
      </c>
      <c r="G10" s="2">
        <v>42755</v>
      </c>
      <c r="H10" t="s">
        <v>18</v>
      </c>
      <c r="I10" t="s">
        <v>19</v>
      </c>
      <c r="J10" t="s">
        <v>94</v>
      </c>
      <c r="K10" s="23">
        <v>0</v>
      </c>
      <c r="L10" s="24">
        <v>2</v>
      </c>
      <c r="M10" s="25">
        <v>14</v>
      </c>
    </row>
    <row r="11" spans="1:13" x14ac:dyDescent="0.25">
      <c r="F11" s="11"/>
      <c r="G11" s="2">
        <v>42778</v>
      </c>
      <c r="H11" t="s">
        <v>20</v>
      </c>
      <c r="I11" t="s">
        <v>21</v>
      </c>
      <c r="J11" t="s">
        <v>94</v>
      </c>
      <c r="K11" s="14">
        <v>0</v>
      </c>
      <c r="L11" s="15">
        <v>3</v>
      </c>
      <c r="M11" s="16">
        <v>11</v>
      </c>
    </row>
    <row r="12" spans="1:13" x14ac:dyDescent="0.25">
      <c r="K12" s="14"/>
      <c r="L12" s="15"/>
      <c r="M12" s="16"/>
    </row>
    <row r="13" spans="1:13" x14ac:dyDescent="0.25">
      <c r="D13" t="s">
        <v>22</v>
      </c>
      <c r="E13" t="s">
        <v>23</v>
      </c>
      <c r="F13" s="10">
        <v>91</v>
      </c>
      <c r="G13" s="2">
        <v>42760</v>
      </c>
      <c r="H13" t="s">
        <v>24</v>
      </c>
      <c r="I13" t="s">
        <v>25</v>
      </c>
      <c r="J13" t="s">
        <v>94</v>
      </c>
      <c r="K13" s="14">
        <v>0</v>
      </c>
      <c r="L13" s="15">
        <v>7</v>
      </c>
      <c r="M13" s="16">
        <v>84</v>
      </c>
    </row>
    <row r="14" spans="1:13" x14ac:dyDescent="0.25">
      <c r="F14" s="12"/>
      <c r="G14" s="2">
        <v>42780</v>
      </c>
      <c r="H14" t="s">
        <v>28</v>
      </c>
      <c r="I14" t="s">
        <v>29</v>
      </c>
      <c r="J14" t="s">
        <v>94</v>
      </c>
      <c r="K14" s="14">
        <v>0</v>
      </c>
      <c r="L14" s="15">
        <v>11</v>
      </c>
      <c r="M14" s="16">
        <v>73</v>
      </c>
    </row>
    <row r="15" spans="1:13" x14ac:dyDescent="0.25">
      <c r="F15" s="11"/>
      <c r="G15" s="2">
        <v>42800</v>
      </c>
      <c r="H15" t="s">
        <v>32</v>
      </c>
      <c r="I15" t="s">
        <v>94</v>
      </c>
      <c r="J15" t="s">
        <v>33</v>
      </c>
      <c r="K15" s="14">
        <v>15</v>
      </c>
      <c r="L15" s="15">
        <v>0</v>
      </c>
      <c r="M15" s="16">
        <v>88</v>
      </c>
    </row>
    <row r="16" spans="1:13" x14ac:dyDescent="0.25">
      <c r="K16" s="14"/>
      <c r="L16" s="15"/>
      <c r="M16" s="16"/>
    </row>
    <row r="17" spans="4:13" x14ac:dyDescent="0.25">
      <c r="D17" t="s">
        <v>26</v>
      </c>
      <c r="E17" t="s">
        <v>27</v>
      </c>
      <c r="F17" s="10">
        <v>35</v>
      </c>
      <c r="G17" s="2">
        <v>42755</v>
      </c>
      <c r="H17" t="s">
        <v>18</v>
      </c>
      <c r="I17" t="s">
        <v>19</v>
      </c>
      <c r="J17" t="s">
        <v>94</v>
      </c>
      <c r="K17" s="14">
        <v>0</v>
      </c>
      <c r="L17" s="15">
        <v>8</v>
      </c>
      <c r="M17" s="16">
        <v>27</v>
      </c>
    </row>
    <row r="18" spans="4:13" x14ac:dyDescent="0.25">
      <c r="F18" s="12"/>
      <c r="G18" s="2">
        <v>42760</v>
      </c>
      <c r="H18" t="s">
        <v>24</v>
      </c>
      <c r="I18" t="s">
        <v>25</v>
      </c>
      <c r="J18" t="s">
        <v>94</v>
      </c>
      <c r="K18" s="14">
        <v>0</v>
      </c>
      <c r="L18" s="15">
        <v>18</v>
      </c>
      <c r="M18" s="16">
        <v>9</v>
      </c>
    </row>
    <row r="19" spans="4:13" x14ac:dyDescent="0.25">
      <c r="F19" s="12"/>
      <c r="G19" s="2">
        <v>42766</v>
      </c>
      <c r="H19" t="s">
        <v>40</v>
      </c>
      <c r="I19" t="s">
        <v>41</v>
      </c>
      <c r="J19" t="s">
        <v>94</v>
      </c>
      <c r="K19" s="14">
        <v>0</v>
      </c>
      <c r="L19" s="15">
        <v>8</v>
      </c>
      <c r="M19" s="16">
        <v>1</v>
      </c>
    </row>
    <row r="20" spans="4:13" x14ac:dyDescent="0.25">
      <c r="F20" s="12"/>
      <c r="G20" s="2">
        <v>42776</v>
      </c>
      <c r="H20" t="s">
        <v>44</v>
      </c>
      <c r="I20" t="s">
        <v>45</v>
      </c>
      <c r="J20" t="s">
        <v>94</v>
      </c>
      <c r="K20" s="14">
        <v>0</v>
      </c>
      <c r="L20" s="15">
        <v>5</v>
      </c>
      <c r="M20" s="16">
        <v>-4</v>
      </c>
    </row>
    <row r="21" spans="4:13" x14ac:dyDescent="0.25">
      <c r="F21" s="12"/>
      <c r="G21" s="2">
        <v>42780</v>
      </c>
      <c r="H21" t="s">
        <v>28</v>
      </c>
      <c r="I21" t="s">
        <v>29</v>
      </c>
      <c r="J21" t="s">
        <v>94</v>
      </c>
      <c r="K21" s="14">
        <v>0</v>
      </c>
      <c r="L21" s="15">
        <v>4</v>
      </c>
      <c r="M21" s="16">
        <v>-8</v>
      </c>
    </row>
    <row r="22" spans="4:13" x14ac:dyDescent="0.25">
      <c r="F22" s="11"/>
      <c r="G22" s="2">
        <v>42788</v>
      </c>
      <c r="H22" t="s">
        <v>50</v>
      </c>
      <c r="I22" t="s">
        <v>94</v>
      </c>
      <c r="J22" t="s">
        <v>51</v>
      </c>
      <c r="K22" s="14">
        <v>8</v>
      </c>
      <c r="L22" s="15">
        <v>0</v>
      </c>
      <c r="M22" s="16">
        <v>0</v>
      </c>
    </row>
    <row r="23" spans="4:13" x14ac:dyDescent="0.25">
      <c r="K23" s="14"/>
      <c r="L23" s="15"/>
      <c r="M23" s="16"/>
    </row>
    <row r="24" spans="4:13" x14ac:dyDescent="0.25">
      <c r="D24" t="s">
        <v>30</v>
      </c>
      <c r="E24" t="s">
        <v>31</v>
      </c>
      <c r="F24" s="13">
        <v>15</v>
      </c>
      <c r="G24" s="2">
        <v>42808</v>
      </c>
      <c r="H24" t="s">
        <v>54</v>
      </c>
      <c r="I24" t="s">
        <v>55</v>
      </c>
      <c r="J24" t="s">
        <v>94</v>
      </c>
      <c r="K24" s="14">
        <v>0</v>
      </c>
      <c r="L24" s="15">
        <v>1</v>
      </c>
      <c r="M24" s="16">
        <v>14</v>
      </c>
    </row>
    <row r="25" spans="4:13" x14ac:dyDescent="0.25">
      <c r="K25" s="14"/>
      <c r="L25" s="15"/>
      <c r="M25" s="16"/>
    </row>
    <row r="26" spans="4:13" x14ac:dyDescent="0.25">
      <c r="D26" t="s">
        <v>34</v>
      </c>
      <c r="E26" t="s">
        <v>35</v>
      </c>
      <c r="F26" s="13">
        <v>120</v>
      </c>
      <c r="G26" s="2">
        <v>42755</v>
      </c>
      <c r="H26" t="s">
        <v>18</v>
      </c>
      <c r="I26" t="s">
        <v>19</v>
      </c>
      <c r="J26" t="s">
        <v>94</v>
      </c>
      <c r="K26" s="14">
        <v>0</v>
      </c>
      <c r="L26" s="15">
        <v>1</v>
      </c>
      <c r="M26" s="16">
        <v>119</v>
      </c>
    </row>
    <row r="27" spans="4:13" x14ac:dyDescent="0.25">
      <c r="K27" s="14"/>
      <c r="L27" s="15"/>
      <c r="M27" s="16"/>
    </row>
    <row r="28" spans="4:13" x14ac:dyDescent="0.25">
      <c r="D28" t="s">
        <v>36</v>
      </c>
      <c r="E28" t="s">
        <v>37</v>
      </c>
      <c r="F28" s="10">
        <v>40</v>
      </c>
      <c r="G28" s="2">
        <v>42761</v>
      </c>
      <c r="H28" t="s">
        <v>60</v>
      </c>
      <c r="I28" t="s">
        <v>61</v>
      </c>
      <c r="J28" t="s">
        <v>94</v>
      </c>
      <c r="K28" s="14">
        <v>0</v>
      </c>
      <c r="L28" s="15">
        <v>5</v>
      </c>
      <c r="M28" s="16">
        <v>35</v>
      </c>
    </row>
    <row r="29" spans="4:13" x14ac:dyDescent="0.25">
      <c r="F29" s="11"/>
      <c r="G29" s="2">
        <v>42764</v>
      </c>
      <c r="H29" t="s">
        <v>64</v>
      </c>
      <c r="I29" t="s">
        <v>21</v>
      </c>
      <c r="J29" t="s">
        <v>94</v>
      </c>
      <c r="K29" s="14">
        <v>0</v>
      </c>
      <c r="L29" s="15">
        <v>1</v>
      </c>
      <c r="M29" s="16">
        <v>34</v>
      </c>
    </row>
    <row r="30" spans="4:13" x14ac:dyDescent="0.25">
      <c r="K30" s="14"/>
      <c r="L30" s="15"/>
      <c r="M30" s="16"/>
    </row>
    <row r="31" spans="4:13" x14ac:dyDescent="0.25">
      <c r="D31" t="s">
        <v>38</v>
      </c>
      <c r="E31" t="s">
        <v>39</v>
      </c>
      <c r="F31" s="13">
        <v>70</v>
      </c>
      <c r="G31" s="2">
        <v>42776</v>
      </c>
      <c r="H31" t="s">
        <v>44</v>
      </c>
      <c r="I31" t="s">
        <v>45</v>
      </c>
      <c r="J31" t="s">
        <v>94</v>
      </c>
      <c r="K31" s="14">
        <v>0</v>
      </c>
      <c r="L31" s="15">
        <v>4</v>
      </c>
      <c r="M31" s="16">
        <v>66</v>
      </c>
    </row>
    <row r="32" spans="4:13" x14ac:dyDescent="0.25">
      <c r="K32" s="14"/>
      <c r="L32" s="15"/>
      <c r="M32" s="16"/>
    </row>
    <row r="33" spans="4:13" x14ac:dyDescent="0.25">
      <c r="D33" t="s">
        <v>42</v>
      </c>
      <c r="E33" t="s">
        <v>43</v>
      </c>
      <c r="F33" s="13">
        <v>0</v>
      </c>
      <c r="G33" s="2">
        <v>42766</v>
      </c>
      <c r="H33" t="s">
        <v>40</v>
      </c>
      <c r="I33" t="s">
        <v>41</v>
      </c>
      <c r="J33" t="s">
        <v>94</v>
      </c>
      <c r="K33" s="14">
        <v>0</v>
      </c>
      <c r="L33" s="15">
        <v>2</v>
      </c>
      <c r="M33" s="16">
        <v>-2</v>
      </c>
    </row>
    <row r="34" spans="4:13" x14ac:dyDescent="0.25">
      <c r="K34" s="14"/>
      <c r="L34" s="15"/>
      <c r="M34" s="16"/>
    </row>
    <row r="35" spans="4:13" x14ac:dyDescent="0.25">
      <c r="D35" t="s">
        <v>46</v>
      </c>
      <c r="E35" t="s">
        <v>47</v>
      </c>
      <c r="F35" s="13">
        <v>100</v>
      </c>
      <c r="G35" s="2">
        <v>42761</v>
      </c>
      <c r="H35" t="s">
        <v>60</v>
      </c>
      <c r="I35" t="s">
        <v>61</v>
      </c>
      <c r="J35" t="s">
        <v>94</v>
      </c>
      <c r="K35" s="14">
        <v>0</v>
      </c>
      <c r="L35" s="15">
        <v>4</v>
      </c>
      <c r="M35" s="16">
        <v>96</v>
      </c>
    </row>
    <row r="36" spans="4:13" x14ac:dyDescent="0.25">
      <c r="K36" s="14"/>
      <c r="L36" s="15"/>
      <c r="M36" s="16"/>
    </row>
    <row r="37" spans="4:13" x14ac:dyDescent="0.25">
      <c r="D37" t="s">
        <v>48</v>
      </c>
      <c r="E37" t="s">
        <v>49</v>
      </c>
      <c r="F37" s="13">
        <v>0</v>
      </c>
      <c r="G37" s="2">
        <v>42776</v>
      </c>
      <c r="H37" t="s">
        <v>73</v>
      </c>
      <c r="I37" t="s">
        <v>74</v>
      </c>
      <c r="J37" t="s">
        <v>94</v>
      </c>
      <c r="K37" s="14">
        <v>0</v>
      </c>
      <c r="L37" s="15">
        <v>1</v>
      </c>
      <c r="M37" s="16">
        <v>-1</v>
      </c>
    </row>
    <row r="38" spans="4:13" x14ac:dyDescent="0.25">
      <c r="K38" s="14"/>
      <c r="L38" s="15"/>
      <c r="M38" s="16"/>
    </row>
    <row r="39" spans="4:13" x14ac:dyDescent="0.25">
      <c r="D39" t="s">
        <v>52</v>
      </c>
      <c r="E39" t="s">
        <v>53</v>
      </c>
      <c r="F39" s="13">
        <v>0</v>
      </c>
      <c r="G39" s="2">
        <v>42758</v>
      </c>
      <c r="H39" t="s">
        <v>77</v>
      </c>
      <c r="I39" t="s">
        <v>78</v>
      </c>
      <c r="J39" t="s">
        <v>94</v>
      </c>
      <c r="K39" s="14">
        <v>0</v>
      </c>
      <c r="L39" s="15">
        <v>20</v>
      </c>
      <c r="M39" s="16">
        <v>-20</v>
      </c>
    </row>
    <row r="40" spans="4:13" x14ac:dyDescent="0.25">
      <c r="K40" s="14"/>
      <c r="L40" s="15"/>
      <c r="M40" s="16"/>
    </row>
    <row r="41" spans="4:13" x14ac:dyDescent="0.25">
      <c r="D41" t="s">
        <v>56</v>
      </c>
      <c r="E41" t="s">
        <v>57</v>
      </c>
      <c r="F41" s="13">
        <v>0</v>
      </c>
      <c r="G41" s="2">
        <v>42807</v>
      </c>
      <c r="H41" t="s">
        <v>81</v>
      </c>
      <c r="I41" t="s">
        <v>82</v>
      </c>
      <c r="J41" t="s">
        <v>94</v>
      </c>
      <c r="K41" s="14">
        <v>0</v>
      </c>
      <c r="L41" s="15">
        <v>6</v>
      </c>
      <c r="M41" s="16">
        <v>-6</v>
      </c>
    </row>
    <row r="42" spans="4:13" x14ac:dyDescent="0.25">
      <c r="K42" s="14"/>
      <c r="L42" s="15"/>
      <c r="M42" s="16"/>
    </row>
    <row r="43" spans="4:13" x14ac:dyDescent="0.25">
      <c r="D43" t="s">
        <v>58</v>
      </c>
      <c r="E43" t="s">
        <v>59</v>
      </c>
      <c r="F43" s="13">
        <v>0</v>
      </c>
      <c r="G43" s="2">
        <v>42807</v>
      </c>
      <c r="H43" t="s">
        <v>81</v>
      </c>
      <c r="I43" t="s">
        <v>82</v>
      </c>
      <c r="J43" t="s">
        <v>94</v>
      </c>
      <c r="K43" s="14">
        <v>0</v>
      </c>
      <c r="L43" s="15">
        <v>3</v>
      </c>
      <c r="M43" s="16">
        <v>-3</v>
      </c>
    </row>
    <row r="44" spans="4:13" x14ac:dyDescent="0.25">
      <c r="K44" s="14"/>
      <c r="L44" s="15"/>
      <c r="M44" s="16"/>
    </row>
    <row r="45" spans="4:13" x14ac:dyDescent="0.25">
      <c r="D45" t="s">
        <v>62</v>
      </c>
      <c r="E45" t="s">
        <v>63</v>
      </c>
      <c r="F45" s="10">
        <v>5</v>
      </c>
      <c r="G45" s="2">
        <v>42758</v>
      </c>
      <c r="H45" t="s">
        <v>77</v>
      </c>
      <c r="I45" t="s">
        <v>78</v>
      </c>
      <c r="J45" t="s">
        <v>94</v>
      </c>
      <c r="K45" s="14">
        <v>0</v>
      </c>
      <c r="L45" s="15">
        <v>1</v>
      </c>
      <c r="M45" s="16">
        <v>4</v>
      </c>
    </row>
    <row r="46" spans="4:13" x14ac:dyDescent="0.25">
      <c r="F46" s="11"/>
      <c r="G46" s="2">
        <v>42776</v>
      </c>
      <c r="H46" t="s">
        <v>84</v>
      </c>
      <c r="I46" t="s">
        <v>94</v>
      </c>
      <c r="J46" t="s">
        <v>85</v>
      </c>
      <c r="K46" s="14">
        <v>5</v>
      </c>
      <c r="L46" s="15">
        <v>0</v>
      </c>
      <c r="M46" s="16">
        <v>9</v>
      </c>
    </row>
    <row r="47" spans="4:13" x14ac:dyDescent="0.25">
      <c r="K47" s="14"/>
      <c r="L47" s="15"/>
      <c r="M47" s="16"/>
    </row>
    <row r="48" spans="4:13" x14ac:dyDescent="0.25">
      <c r="D48" t="s">
        <v>65</v>
      </c>
      <c r="E48" t="s">
        <v>66</v>
      </c>
      <c r="F48" s="10">
        <v>7</v>
      </c>
      <c r="G48" s="2">
        <v>42780</v>
      </c>
      <c r="H48" t="s">
        <v>28</v>
      </c>
      <c r="I48" t="s">
        <v>29</v>
      </c>
      <c r="J48" t="s">
        <v>94</v>
      </c>
      <c r="K48" s="14">
        <v>0</v>
      </c>
      <c r="L48" s="15">
        <v>8</v>
      </c>
      <c r="M48" s="16">
        <v>-1</v>
      </c>
    </row>
    <row r="49" spans="4:13" x14ac:dyDescent="0.25">
      <c r="F49" s="11"/>
      <c r="G49" s="2">
        <v>42788</v>
      </c>
      <c r="H49" t="s">
        <v>50</v>
      </c>
      <c r="I49" t="s">
        <v>94</v>
      </c>
      <c r="J49" t="s">
        <v>51</v>
      </c>
      <c r="K49" s="14">
        <v>5</v>
      </c>
      <c r="L49" s="15">
        <v>0</v>
      </c>
      <c r="M49" s="16">
        <v>4</v>
      </c>
    </row>
    <row r="50" spans="4:13" x14ac:dyDescent="0.25">
      <c r="K50" s="14"/>
      <c r="L50" s="15"/>
      <c r="M50" s="16"/>
    </row>
    <row r="51" spans="4:13" x14ac:dyDescent="0.25">
      <c r="D51" t="s">
        <v>67</v>
      </c>
      <c r="E51" t="s">
        <v>68</v>
      </c>
      <c r="F51" s="10">
        <v>7</v>
      </c>
      <c r="G51" s="2">
        <v>42778</v>
      </c>
      <c r="H51" t="s">
        <v>20</v>
      </c>
      <c r="I51" t="s">
        <v>21</v>
      </c>
      <c r="J51" t="s">
        <v>94</v>
      </c>
      <c r="K51" s="14">
        <v>0</v>
      </c>
      <c r="L51" s="15">
        <v>1</v>
      </c>
      <c r="M51" s="16">
        <v>6</v>
      </c>
    </row>
    <row r="52" spans="4:13" x14ac:dyDescent="0.25">
      <c r="F52" s="11"/>
      <c r="G52" s="2">
        <v>42780</v>
      </c>
      <c r="H52" t="s">
        <v>86</v>
      </c>
      <c r="I52" t="s">
        <v>87</v>
      </c>
      <c r="J52" t="s">
        <v>94</v>
      </c>
      <c r="K52" s="14">
        <v>0</v>
      </c>
      <c r="L52" s="15">
        <v>1</v>
      </c>
      <c r="M52" s="16">
        <v>5</v>
      </c>
    </row>
    <row r="53" spans="4:13" x14ac:dyDescent="0.25">
      <c r="K53" s="14"/>
      <c r="L53" s="15"/>
      <c r="M53" s="16"/>
    </row>
    <row r="54" spans="4:13" x14ac:dyDescent="0.25">
      <c r="D54" t="s">
        <v>69</v>
      </c>
      <c r="E54" t="s">
        <v>70</v>
      </c>
      <c r="F54" s="10">
        <v>65</v>
      </c>
      <c r="G54" s="2">
        <v>42778</v>
      </c>
      <c r="H54" t="s">
        <v>20</v>
      </c>
      <c r="I54" t="s">
        <v>21</v>
      </c>
      <c r="J54" t="s">
        <v>94</v>
      </c>
      <c r="K54" s="14">
        <v>0</v>
      </c>
      <c r="L54" s="15">
        <v>1</v>
      </c>
      <c r="M54" s="16">
        <v>64</v>
      </c>
    </row>
    <row r="55" spans="4:13" x14ac:dyDescent="0.25">
      <c r="F55" s="11"/>
      <c r="G55" s="2">
        <v>42780</v>
      </c>
      <c r="H55" t="s">
        <v>86</v>
      </c>
      <c r="I55" t="s">
        <v>87</v>
      </c>
      <c r="J55" t="s">
        <v>94</v>
      </c>
      <c r="K55" s="14">
        <v>0</v>
      </c>
      <c r="L55" s="15">
        <v>1</v>
      </c>
      <c r="M55" s="16">
        <v>63</v>
      </c>
    </row>
    <row r="56" spans="4:13" x14ac:dyDescent="0.25">
      <c r="K56" s="14"/>
      <c r="L56" s="15"/>
      <c r="M56" s="16"/>
    </row>
    <row r="57" spans="4:13" x14ac:dyDescent="0.25">
      <c r="D57" t="s">
        <v>71</v>
      </c>
      <c r="E57" t="s">
        <v>72</v>
      </c>
      <c r="F57" s="13">
        <v>26</v>
      </c>
      <c r="G57" s="2">
        <v>42749</v>
      </c>
      <c r="H57" t="s">
        <v>88</v>
      </c>
      <c r="I57" t="s">
        <v>89</v>
      </c>
      <c r="J57" t="s">
        <v>94</v>
      </c>
      <c r="K57" s="14">
        <v>0</v>
      </c>
      <c r="L57" s="15">
        <v>1</v>
      </c>
      <c r="M57" s="16">
        <v>25</v>
      </c>
    </row>
    <row r="58" spans="4:13" x14ac:dyDescent="0.25">
      <c r="K58" s="14"/>
      <c r="L58" s="15"/>
      <c r="M58" s="16"/>
    </row>
    <row r="59" spans="4:13" x14ac:dyDescent="0.25">
      <c r="D59" t="s">
        <v>75</v>
      </c>
      <c r="E59" t="s">
        <v>76</v>
      </c>
      <c r="F59" s="10">
        <v>0</v>
      </c>
      <c r="G59" s="2">
        <v>42802</v>
      </c>
      <c r="H59" t="s">
        <v>90</v>
      </c>
      <c r="I59" t="s">
        <v>91</v>
      </c>
      <c r="J59" t="s">
        <v>94</v>
      </c>
      <c r="K59" s="14">
        <v>0</v>
      </c>
      <c r="L59" s="15">
        <v>5</v>
      </c>
      <c r="M59" s="16">
        <v>-5</v>
      </c>
    </row>
    <row r="60" spans="4:13" x14ac:dyDescent="0.25">
      <c r="F60" s="11"/>
      <c r="G60" s="2">
        <v>42809</v>
      </c>
      <c r="H60" t="s">
        <v>92</v>
      </c>
      <c r="I60" t="s">
        <v>45</v>
      </c>
      <c r="J60" t="s">
        <v>94</v>
      </c>
      <c r="K60" s="14">
        <v>0</v>
      </c>
      <c r="L60" s="15">
        <v>2</v>
      </c>
      <c r="M60" s="16">
        <v>-7</v>
      </c>
    </row>
    <row r="61" spans="4:13" x14ac:dyDescent="0.25">
      <c r="K61" s="14"/>
      <c r="L61" s="15"/>
      <c r="M61" s="16"/>
    </row>
    <row r="62" spans="4:13" x14ac:dyDescent="0.25">
      <c r="D62" t="s">
        <v>79</v>
      </c>
      <c r="E62" t="s">
        <v>80</v>
      </c>
      <c r="F62" s="13">
        <v>1</v>
      </c>
      <c r="G62" s="2">
        <v>42749</v>
      </c>
      <c r="H62" t="s">
        <v>93</v>
      </c>
      <c r="I62" t="s">
        <v>89</v>
      </c>
      <c r="J62" t="s">
        <v>94</v>
      </c>
      <c r="K62" s="14">
        <v>0</v>
      </c>
      <c r="L62" s="15">
        <v>2</v>
      </c>
      <c r="M62" s="16">
        <v>-1</v>
      </c>
    </row>
    <row r="63" spans="4:13" x14ac:dyDescent="0.25">
      <c r="K63" s="17"/>
      <c r="L63" s="18"/>
      <c r="M63" s="19"/>
    </row>
  </sheetData>
  <conditionalFormatting sqref="J1:J1048576">
    <cfRule type="containsText" dxfId="28" priority="2" operator="containsText" text="(vide)">
      <formula>NOT(ISERROR(SEARCH("(vide)",J1)))</formula>
    </cfRule>
  </conditionalFormatting>
  <conditionalFormatting sqref="I10:I11 I13:I15 I17:I22 I24 I26 I28:I29 I31 I33 I35 I37 I39 I41 I43 I45:I46 I48:I49 I51:I52 I54:I55 I57 I59:I60 I62">
    <cfRule type="containsText" dxfId="27" priority="1" operator="containsText" text="(vide)">
      <formula>NOT(ISERROR(SEARCH("(vide)",I10)))</formula>
    </cfRule>
  </conditionalFormatting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82C3A-82F6-4447-BF7F-AF133EA9DC25}">
  <dimension ref="A1:T39"/>
  <sheetViews>
    <sheetView zoomScale="55" zoomScaleNormal="55" workbookViewId="0">
      <selection activeCell="E16" sqref="E16"/>
    </sheetView>
  </sheetViews>
  <sheetFormatPr baseColWidth="10" defaultRowHeight="15" x14ac:dyDescent="0.25"/>
  <cols>
    <col min="2" max="2" width="26.85546875" bestFit="1" customWidth="1"/>
    <col min="3" max="3" width="39.140625" bestFit="1" customWidth="1"/>
    <col min="4" max="4" width="13.42578125" bestFit="1" customWidth="1"/>
    <col min="5" max="5" width="28" bestFit="1" customWidth="1"/>
    <col min="6" max="6" width="19.42578125" bestFit="1" customWidth="1"/>
    <col min="7" max="7" width="27.140625" style="2" bestFit="1" customWidth="1"/>
    <col min="8" max="8" width="22.28515625" bestFit="1" customWidth="1"/>
    <col min="9" max="9" width="29.28515625" bestFit="1" customWidth="1"/>
    <col min="10" max="10" width="20.42578125" bestFit="1" customWidth="1"/>
    <col min="11" max="11" width="20.85546875" bestFit="1" customWidth="1"/>
    <col min="12" max="12" width="19.5703125" bestFit="1" customWidth="1"/>
    <col min="13" max="13" width="23.7109375" bestFit="1" customWidth="1"/>
    <col min="15" max="15" width="26.85546875" bestFit="1" customWidth="1"/>
    <col min="16" max="16" width="39.140625" bestFit="1" customWidth="1"/>
    <col min="17" max="17" width="20.42578125" bestFit="1" customWidth="1"/>
    <col min="18" max="18" width="20.85546875" bestFit="1" customWidth="1"/>
    <col min="19" max="19" width="19.85546875" bestFit="1" customWidth="1"/>
    <col min="20" max="20" width="19.140625" bestFit="1" customWidth="1"/>
  </cols>
  <sheetData>
    <row r="1" spans="1:20" x14ac:dyDescent="0.25">
      <c r="A1" s="1"/>
    </row>
    <row r="2" spans="1:20" x14ac:dyDescent="0.25">
      <c r="L2" s="3"/>
    </row>
    <row r="3" spans="1:20" x14ac:dyDescent="0.25">
      <c r="B3" t="str">
        <f>_xll.Assistant.XL.RIK_AL("INF12__1_0_1,F=B='1',U='0',I='0',FN='Calibri',FS='10',FC='#FFFFFF',BC='#A5A5A5',AH='1',AV='1',Br=[$top-$bottom],BrS='1',BrC='#778899'_1,C=Total,F=B='1',U='0',I='0',FN='Calibri',FS='10',FC='#000000',BC='#FFFFFF',AH='1',AV"&amp;"='1',Br=[$top-$bottom],BrS='1',BrC='#778899'_0_0_1_1_D=35x10;INF14@E=0,S=17|1001,G=0,T=0,P=1,O=NF='Texte'_B='0'_U='0'_I='0'_FN='Calibri'_FS='10'_FC='#000000'_BC='#FFFFFF'_AH='1'_AV='1'_Br=[]_BrS='0'_BrC='#FFFFFF'_WpT='0'"&amp;":E=0,S=17|1002,G=0,T=0,P=0,O=NF='Texte'_B='0'_U='0'_I='0'_FN='Calibri'_FS='10'_FC='#000000'_BC='#FFFFFF'_AH='1'_AV='1'_Br=[]_BrS='0'_BrC='#FFFFFF'_WpT='0':E=0,S=77,G=0,T=0,P=0,O=NF='Texte'_B='0'_U='0'_I='0'_FN='Calibri'_"&amp;"FS='10'_FC='#000000'_BC='#FFFFFF'_AH='1'_AV='1'_Br=[]_BrS='0'_BrC='#FFFFFF'_WpT='0':E=0,S=6,G=0,T=0,P=0,O=NF='Texte'_B='0'_U='0'_I='0'_FN='Calibri'_FS='10'_FC='#000000'_BC='#FFFFFF'_AH='1'_AV='1'_Br=[]_BrS='0'_BrC='#FFFF"&amp;"FF'_WpT='0':E=0,S=4,G=0,T=0,P=0,O=NF='Texte'_B='0'_U='0'_I='0'_FN='Calibri'_FS='10'_FC='#000000'_BC='#FFFFFF'_AH='1'_AV='1'_Br=[]_BrS='0'_BrC='#FFFFFF'_WpT='0':E=0,S=86,G=0,T=0,P=2,O=NF='Date'_B='0'_U='0'_I='0'_FN='Calib"&amp;"ri'_FS='10'_FC='#000000'_BC='#FFFFFF'_AH='1'_AV='1'_Br=[]_BrS='0'_BrC='#FFFFFF'_WpT='0':E=0,S=19|1002,G=0,T=0,P=0,O=NF='Texte'_B='0'_U='0'_I='0'_FN='Calibri'_FS='10'_FC='#000000'_BC='#FFFFFF'_AH='1'_AV='1'_Br=[]_BrS='0'_"&amp;"BrC='#FFFFFF'_WpT='0':E=0,S=20|1002,G=0,T=0,P=0,O=NF='Texte'_B='0'_U='0'_I='0'_FN='Calibri'_FS='10'_FC='#000000'_BC='#FFFFFF'_AH='1'_AV='1'_Br=[]_BrS='0'_BrC='#FFFFFF'_WpT='0':L=Qté Achetée,E=1,G=0,T=0,P=0,F=SI([5]=Achat"&amp;";[25];0),Y=0,O=NF='Nombre'_B='0'_U='0'_I='0'_FN='Calibri'_FS='10'_FC='#000000'_BC='#FFFFFF'_AH='3'_AV='1'_Br=[]_BrS='0'_BrC='#FFFFFF'_WpT='0':L=Qté Vendues,E=1,G=0,T=0,P=0,F=SI([5]=Vente;[25];0),Y=0,O=NF='Nombre'_B='0'_U"&amp;"='0'_I='0'_FN='Calibri'_FS='10'_FC='#000000'_BC='#FFFFFF'_AH='3'_AV='1'_Br=[]_BrS='0'_BrC='#FFFFFF'_WpT='0':@R=A,S=5,V=Achat,Stock..Vente:R=B,S=97,V=OUI:R=C,S=18,V={0}:R=D,S=6,V=Bon de commande,Préparation de livraison:R"&amp;"=E,S=1,V={1}:",Calendrier!$C$2,Calendrier!B$1)</f>
        <v/>
      </c>
      <c r="O3" t="str">
        <f>_xll.Assistant.XL.RIK_AL("INF12__1_0_1,F=B='1',U='0',I='0',FN='Calibri',FS='10',FC='#FFFFFF',BC='#A5A5A5',AH='1',AV='1',Br=[$top-$bottom],BrS='1',BrC='#778899'_1,C=Total,F=B='1',U='0',I='0',FN='Calibri',FS='10',FC='#000000',BC='#FFFFFF',AH='1',AV"&amp;"='1',Br=[$top-$bottom],BrS='1',BrC='#778899'_0_0_1_1_D=21x4;INF14@E=0,S=17|1001,G=1_0_0_F=B='1'_U='0'_I='0'_FN='Calibri'_FS='10'_FC='#000000'_BC='#FFFFFF'_AH='1'_AV='1'_Br=[$top-$bottom]_BrS='1'_BrC='#778899'_C=Référence"&amp;" Article_1_1_F=B='1'_U='0'_I='0'_FN='Calibri'_FS='10'_FC='#000000'_BC='#FFFFFF'_AH='1'_AV='1'_Br=[$top-$bottom]_BrS='1'_BrC='#778899'_C=Référence Article,T=0,P=0,O=NF='Texte'_B='0'_U='0'_I='0'_FN='Calibri'_FS='10'_FC='#0"&amp;"00000'_BC='#FFFFFF'_AH='1'_AV='1'_Br=[]_BrS='0'_BrC='#FFFFFF'_WpT='0':E=0,S=17|1002,G=0,T=0,P=0,O=NF='Texte'_B='0'_U='0'_I='0'_FN='Calibri'_FS='10'_FC='#000000'_BC='#FFFFFF'_AH='1'_AV='1'_Br=[]_BrS='0'_BrC='#FFFFFF'_WpT="&amp;"'0':L=Qté Achetée,E=1,G=0,T=0,P=0,F=SI([5]=Achat;[25];0),Y=0,O=NF='Nombre'_B='0'_U='0'_I='0'_FN='Calibri'_FS='10'_FC='#000000'_BC='#FFFFFF'_AH='3'_AV='1'_Br=[]_BrS='0'_BrC='#FFFFFF'_WpT='0':L=Qté Vendues,E=1,G=0,T=0,P=0,"&amp;"F=SI([5]=Vente;[25];0),Y=0,O=NF='Nombre'_B='0'_U='0'_I='0'_FN='Calibri'_FS='10'_FC='#000000'_BC='#FFFFFF'_AH='3'_AV='1'_Br=[]_BrS='0'_BrC='#FFFFFF'_WpT='0':@R=E,S=1,V={0}:R=A,S=5,V=Achat,Stock..Vente:R=B,S=97,V=OUI:R=C,S"&amp;"=18,V={1}:R=D,S=6,V=Bon de commande,Préparation de livraison:",Calendrier!$B$1,Calendrier!$C$2)</f>
        <v/>
      </c>
    </row>
    <row r="4" spans="1:20" x14ac:dyDescent="0.25">
      <c r="B4" t="s">
        <v>2</v>
      </c>
      <c r="C4" t="s">
        <v>3</v>
      </c>
      <c r="D4" t="s">
        <v>4</v>
      </c>
      <c r="E4" t="s">
        <v>5</v>
      </c>
      <c r="F4" t="s">
        <v>6</v>
      </c>
      <c r="G4" s="2" t="s">
        <v>7</v>
      </c>
      <c r="H4" t="s">
        <v>8</v>
      </c>
      <c r="I4" t="s">
        <v>9</v>
      </c>
      <c r="J4" t="s">
        <v>10</v>
      </c>
      <c r="K4" t="s">
        <v>11</v>
      </c>
      <c r="L4" t="s">
        <v>12</v>
      </c>
      <c r="M4" t="s">
        <v>98</v>
      </c>
      <c r="O4" t="s">
        <v>2</v>
      </c>
      <c r="P4" t="s">
        <v>3</v>
      </c>
      <c r="Q4" t="s">
        <v>10</v>
      </c>
      <c r="R4" t="s">
        <v>11</v>
      </c>
      <c r="S4" t="s">
        <v>13</v>
      </c>
      <c r="T4" t="s">
        <v>14</v>
      </c>
    </row>
    <row r="5" spans="1:20" x14ac:dyDescent="0.25">
      <c r="B5" s="1" t="s">
        <v>15</v>
      </c>
      <c r="C5" s="1" t="s">
        <v>16</v>
      </c>
      <c r="D5" s="1" t="s">
        <v>17</v>
      </c>
      <c r="E5" s="1" t="s">
        <v>0</v>
      </c>
      <c r="F5" s="1" t="s">
        <v>18</v>
      </c>
      <c r="G5" s="2">
        <v>42755</v>
      </c>
      <c r="H5" s="1" t="s">
        <v>19</v>
      </c>
      <c r="I5" s="1"/>
      <c r="J5" s="3">
        <v>0</v>
      </c>
      <c r="K5" s="3">
        <v>2</v>
      </c>
      <c r="L5" s="5">
        <f>IF(B5&lt;&gt;B4,VLOOKUP(B5,TableauO3[#All],5,0)+TableauB3[[#This Row],[Qté Achetée]]-TableauB3[[#This Row],[Qté Vendues]],L4+TableauB3[[#This Row],[Qté Achetée]]-TableauB3[[#This Row],[Qté Vendues]])</f>
        <v>14</v>
      </c>
      <c r="M5" s="5">
        <f>VLOOKUP(TableauB3[[#This Row],[Référence Article]],TableauO3[#All],5,0)</f>
        <v>16</v>
      </c>
      <c r="O5" s="1" t="s">
        <v>15</v>
      </c>
      <c r="P5" s="1" t="s">
        <v>16</v>
      </c>
      <c r="Q5" s="3">
        <v>0</v>
      </c>
      <c r="R5" s="3">
        <v>5</v>
      </c>
      <c r="S5" s="4">
        <f>_xll.Assistant.XL.RIK_AC("INF12__;INF06@E=1,S=10,G=0,T=0,P=0:@R=A,S=26,V=Par dépôt:R=B,S=3,V={0}:R=C,S=22,V=BIJOU:",$O5)</f>
        <v>16</v>
      </c>
      <c r="T5" s="3">
        <f>TableauO3[[#This Row],[Stock inital]]+TableauO3[[#This Row],[Qté Achetée]]-TableauO3[[#This Row],[Qté Vendues]]</f>
        <v>11</v>
      </c>
    </row>
    <row r="6" spans="1:20" x14ac:dyDescent="0.25">
      <c r="B6" s="1" t="s">
        <v>15</v>
      </c>
      <c r="C6" s="1" t="s">
        <v>16</v>
      </c>
      <c r="D6" s="1" t="s">
        <v>17</v>
      </c>
      <c r="E6" s="1" t="s">
        <v>1</v>
      </c>
      <c r="F6" s="1" t="s">
        <v>20</v>
      </c>
      <c r="G6" s="2">
        <v>42778</v>
      </c>
      <c r="H6" s="1" t="s">
        <v>21</v>
      </c>
      <c r="I6" s="1"/>
      <c r="J6" s="3">
        <v>0</v>
      </c>
      <c r="K6" s="3">
        <v>3</v>
      </c>
      <c r="L6" s="5">
        <f>IF(B6&lt;&gt;B5,VLOOKUP(B6,TableauO3[#All],5,0)+TableauB3[[#This Row],[Qté Achetée]]-TableauB3[[#This Row],[Qté Vendues]],L5+TableauB3[[#This Row],[Qté Achetée]]-TableauB3[[#This Row],[Qté Vendues]])</f>
        <v>11</v>
      </c>
      <c r="M6" s="5">
        <f>VLOOKUP(TableauB3[[#This Row],[Référence Article]],TableauO3[#All],5,0)</f>
        <v>16</v>
      </c>
      <c r="O6" s="1" t="s">
        <v>22</v>
      </c>
      <c r="P6" s="1" t="s">
        <v>23</v>
      </c>
      <c r="Q6" s="3">
        <v>15</v>
      </c>
      <c r="R6" s="3">
        <v>18</v>
      </c>
      <c r="S6" s="4">
        <f>_xll.Assistant.XL.RIK_AC("INF12__;INF06@E=1,S=10,G=0,T=0,P=0:@R=A,S=26,V=Par dépôt:R=B,S=3,V={0}:R=C,S=22,V=BIJOU:",$O6)</f>
        <v>91</v>
      </c>
      <c r="T6" s="3">
        <f>TableauO3[[#This Row],[Stock inital]]+TableauO3[[#This Row],[Qté Achetée]]-TableauO3[[#This Row],[Qté Vendues]]</f>
        <v>88</v>
      </c>
    </row>
    <row r="7" spans="1:20" x14ac:dyDescent="0.25">
      <c r="B7" s="1" t="s">
        <v>22</v>
      </c>
      <c r="C7" s="1" t="s">
        <v>23</v>
      </c>
      <c r="D7" s="1" t="s">
        <v>17</v>
      </c>
      <c r="E7" s="1" t="s">
        <v>0</v>
      </c>
      <c r="F7" s="1" t="s">
        <v>24</v>
      </c>
      <c r="G7" s="2">
        <v>42760</v>
      </c>
      <c r="H7" s="1" t="s">
        <v>25</v>
      </c>
      <c r="I7" s="1"/>
      <c r="J7" s="3">
        <v>0</v>
      </c>
      <c r="K7" s="3">
        <v>7</v>
      </c>
      <c r="L7" s="5">
        <f>IF(B7&lt;&gt;B6,VLOOKUP(B7,TableauO3[#All],5,0)+TableauB3[[#This Row],[Qté Achetée]]-TableauB3[[#This Row],[Qté Vendues]],L6+TableauB3[[#This Row],[Qté Achetée]]-TableauB3[[#This Row],[Qté Vendues]])</f>
        <v>84</v>
      </c>
      <c r="M7" s="5">
        <f>VLOOKUP(TableauB3[[#This Row],[Référence Article]],TableauO3[#All],5,0)</f>
        <v>91</v>
      </c>
      <c r="O7" s="1" t="s">
        <v>26</v>
      </c>
      <c r="P7" s="1" t="s">
        <v>27</v>
      </c>
      <c r="Q7" s="3">
        <v>8</v>
      </c>
      <c r="R7" s="3">
        <v>43</v>
      </c>
      <c r="S7" s="4">
        <f>_xll.Assistant.XL.RIK_AC("INF12__;INF06@E=1,S=10,G=0,T=0,P=0:@R=A,S=26,V=Par dépôt:R=B,S=3,V={0}:R=C,S=22,V=BIJOU:",$O7)</f>
        <v>35</v>
      </c>
      <c r="T7" s="3">
        <f>TableauO3[[#This Row],[Stock inital]]+TableauO3[[#This Row],[Qté Achetée]]-TableauO3[[#This Row],[Qté Vendues]]</f>
        <v>0</v>
      </c>
    </row>
    <row r="8" spans="1:20" x14ac:dyDescent="0.25">
      <c r="B8" s="1" t="s">
        <v>22</v>
      </c>
      <c r="C8" s="1" t="s">
        <v>23</v>
      </c>
      <c r="D8" s="1" t="s">
        <v>17</v>
      </c>
      <c r="E8" s="1" t="s">
        <v>0</v>
      </c>
      <c r="F8" s="1" t="s">
        <v>28</v>
      </c>
      <c r="G8" s="2">
        <v>42780</v>
      </c>
      <c r="H8" s="1" t="s">
        <v>29</v>
      </c>
      <c r="I8" s="1"/>
      <c r="J8" s="3">
        <v>0</v>
      </c>
      <c r="K8" s="3">
        <v>11</v>
      </c>
      <c r="L8" s="5">
        <f>IF(B8&lt;&gt;B7,VLOOKUP(B8,TableauO3[#All],5,0)+TableauB3[[#This Row],[Qté Achetée]]-TableauB3[[#This Row],[Qté Vendues]],L7+TableauB3[[#This Row],[Qté Achetée]]-TableauB3[[#This Row],[Qté Vendues]])</f>
        <v>73</v>
      </c>
      <c r="M8" s="5">
        <f>VLOOKUP(TableauB3[[#This Row],[Référence Article]],TableauO3[#All],5,0)</f>
        <v>91</v>
      </c>
      <c r="O8" s="1" t="s">
        <v>30</v>
      </c>
      <c r="P8" s="1" t="s">
        <v>31</v>
      </c>
      <c r="Q8" s="3">
        <v>0</v>
      </c>
      <c r="R8" s="3">
        <v>1</v>
      </c>
      <c r="S8" s="4">
        <f>_xll.Assistant.XL.RIK_AC("INF12__;INF06@E=1,S=10,G=0,T=0,P=0:@R=A,S=26,V=Par dépôt:R=B,S=3,V={0}:R=C,S=22,V=BIJOU:",$O8)</f>
        <v>15</v>
      </c>
      <c r="T8" s="3">
        <f>TableauO3[[#This Row],[Stock inital]]+TableauO3[[#This Row],[Qté Achetée]]-TableauO3[[#This Row],[Qté Vendues]]</f>
        <v>14</v>
      </c>
    </row>
    <row r="9" spans="1:20" x14ac:dyDescent="0.25">
      <c r="B9" s="1" t="s">
        <v>22</v>
      </c>
      <c r="C9" s="1" t="s">
        <v>23</v>
      </c>
      <c r="D9" s="1" t="s">
        <v>17</v>
      </c>
      <c r="E9" s="1" t="s">
        <v>0</v>
      </c>
      <c r="F9" s="1" t="s">
        <v>32</v>
      </c>
      <c r="G9" s="2">
        <v>42800</v>
      </c>
      <c r="H9" s="1"/>
      <c r="I9" s="1" t="s">
        <v>33</v>
      </c>
      <c r="J9" s="3">
        <v>15</v>
      </c>
      <c r="K9" s="3">
        <v>0</v>
      </c>
      <c r="L9" s="5">
        <f>IF(B9&lt;&gt;B8,VLOOKUP(B9,TableauO3[#All],5,0)+TableauB3[[#This Row],[Qté Achetée]]-TableauB3[[#This Row],[Qté Vendues]],L8+TableauB3[[#This Row],[Qté Achetée]]-TableauB3[[#This Row],[Qté Vendues]])</f>
        <v>88</v>
      </c>
      <c r="M9" s="5">
        <f>VLOOKUP(TableauB3[[#This Row],[Référence Article]],TableauO3[#All],5,0)</f>
        <v>91</v>
      </c>
      <c r="O9" s="1" t="s">
        <v>34</v>
      </c>
      <c r="P9" s="1" t="s">
        <v>35</v>
      </c>
      <c r="Q9" s="3">
        <v>0</v>
      </c>
      <c r="R9" s="3">
        <v>1</v>
      </c>
      <c r="S9" s="4">
        <f>_xll.Assistant.XL.RIK_AC("INF12__;INF06@E=1,S=10,G=0,T=0,P=0:@R=A,S=26,V=Par dépôt:R=B,S=3,V={0}:R=C,S=22,V=BIJOU:",$O9)</f>
        <v>120</v>
      </c>
      <c r="T9" s="3">
        <f>TableauO3[[#This Row],[Stock inital]]+TableauO3[[#This Row],[Qté Achetée]]-TableauO3[[#This Row],[Qté Vendues]]</f>
        <v>119</v>
      </c>
    </row>
    <row r="10" spans="1:20" x14ac:dyDescent="0.25">
      <c r="B10" s="1" t="s">
        <v>26</v>
      </c>
      <c r="C10" s="1" t="s">
        <v>27</v>
      </c>
      <c r="D10" s="1" t="s">
        <v>17</v>
      </c>
      <c r="E10" s="1" t="s">
        <v>0</v>
      </c>
      <c r="F10" s="1" t="s">
        <v>18</v>
      </c>
      <c r="G10" s="2">
        <v>42755</v>
      </c>
      <c r="H10" s="1" t="s">
        <v>19</v>
      </c>
      <c r="I10" s="1"/>
      <c r="J10" s="3">
        <v>0</v>
      </c>
      <c r="K10" s="3">
        <v>8</v>
      </c>
      <c r="L10" s="5">
        <f>IF(B10&lt;&gt;B9,VLOOKUP(B10,TableauO3[#All],5,0)+TableauB3[[#This Row],[Qté Achetée]]-TableauB3[[#This Row],[Qté Vendues]],L9+TableauB3[[#This Row],[Qté Achetée]]-TableauB3[[#This Row],[Qté Vendues]])</f>
        <v>27</v>
      </c>
      <c r="M10" s="5">
        <f>VLOOKUP(TableauB3[[#This Row],[Référence Article]],TableauO3[#All],5,0)</f>
        <v>35</v>
      </c>
      <c r="O10" s="1" t="s">
        <v>36</v>
      </c>
      <c r="P10" s="1" t="s">
        <v>37</v>
      </c>
      <c r="Q10" s="3">
        <v>0</v>
      </c>
      <c r="R10" s="3">
        <v>6</v>
      </c>
      <c r="S10" s="4">
        <f>_xll.Assistant.XL.RIK_AC("INF12__;INF06@E=1,S=10,G=0,T=0,P=0:@R=A,S=26,V=Par dépôt:R=B,S=3,V={0}:R=C,S=22,V=BIJOU:",$O10)</f>
        <v>40</v>
      </c>
      <c r="T10" s="3">
        <f>TableauO3[[#This Row],[Stock inital]]+TableauO3[[#This Row],[Qté Achetée]]-TableauO3[[#This Row],[Qté Vendues]]</f>
        <v>34</v>
      </c>
    </row>
    <row r="11" spans="1:20" x14ac:dyDescent="0.25">
      <c r="B11" s="1" t="s">
        <v>26</v>
      </c>
      <c r="C11" s="1" t="s">
        <v>27</v>
      </c>
      <c r="D11" s="1" t="s">
        <v>17</v>
      </c>
      <c r="E11" s="1" t="s">
        <v>0</v>
      </c>
      <c r="F11" s="1" t="s">
        <v>24</v>
      </c>
      <c r="G11" s="2">
        <v>42760</v>
      </c>
      <c r="H11" s="1" t="s">
        <v>25</v>
      </c>
      <c r="I11" s="1"/>
      <c r="J11" s="3">
        <v>0</v>
      </c>
      <c r="K11" s="3">
        <v>18</v>
      </c>
      <c r="L11" s="5">
        <f>IF(B11&lt;&gt;B10,VLOOKUP(B11,TableauO3[#All],5,0)+TableauB3[[#This Row],[Qté Achetée]]-TableauB3[[#This Row],[Qté Vendues]],L10+TableauB3[[#This Row],[Qté Achetée]]-TableauB3[[#This Row],[Qté Vendues]])</f>
        <v>9</v>
      </c>
      <c r="M11" s="5">
        <f>VLOOKUP(TableauB3[[#This Row],[Référence Article]],TableauO3[#All],5,0)</f>
        <v>35</v>
      </c>
      <c r="O11" s="1" t="s">
        <v>38</v>
      </c>
      <c r="P11" s="1" t="s">
        <v>39</v>
      </c>
      <c r="Q11" s="3">
        <v>0</v>
      </c>
      <c r="R11" s="3">
        <v>4</v>
      </c>
      <c r="S11" s="4">
        <f>_xll.Assistant.XL.RIK_AC("INF12__;INF06@E=1,S=10,G=0,T=0,P=0:@R=A,S=26,V=Par dépôt:R=B,S=3,V={0}:R=C,S=22,V=BIJOU:",$O11)</f>
        <v>70</v>
      </c>
      <c r="T11" s="3">
        <f>TableauO3[[#This Row],[Stock inital]]+TableauO3[[#This Row],[Qté Achetée]]-TableauO3[[#This Row],[Qté Vendues]]</f>
        <v>66</v>
      </c>
    </row>
    <row r="12" spans="1:20" x14ac:dyDescent="0.25">
      <c r="B12" s="1" t="s">
        <v>26</v>
      </c>
      <c r="C12" s="1" t="s">
        <v>27</v>
      </c>
      <c r="D12" s="1" t="s">
        <v>17</v>
      </c>
      <c r="E12" s="1" t="s">
        <v>0</v>
      </c>
      <c r="F12" s="1" t="s">
        <v>40</v>
      </c>
      <c r="G12" s="2">
        <v>42766</v>
      </c>
      <c r="H12" s="1" t="s">
        <v>41</v>
      </c>
      <c r="I12" s="1"/>
      <c r="J12" s="3">
        <v>0</v>
      </c>
      <c r="K12" s="3">
        <v>8</v>
      </c>
      <c r="L12" s="5">
        <f>IF(B12&lt;&gt;B11,VLOOKUP(B12,TableauO3[#All],5,0)+TableauB3[[#This Row],[Qté Achetée]]-TableauB3[[#This Row],[Qté Vendues]],L11+TableauB3[[#This Row],[Qté Achetée]]-TableauB3[[#This Row],[Qté Vendues]])</f>
        <v>1</v>
      </c>
      <c r="M12" s="5">
        <f>VLOOKUP(TableauB3[[#This Row],[Référence Article]],TableauO3[#All],5,0)</f>
        <v>35</v>
      </c>
      <c r="O12" s="1" t="s">
        <v>42</v>
      </c>
      <c r="P12" s="1" t="s">
        <v>43</v>
      </c>
      <c r="Q12" s="3">
        <v>0</v>
      </c>
      <c r="R12" s="3">
        <v>2</v>
      </c>
      <c r="S12" s="4">
        <f>_xll.Assistant.XL.RIK_AC("INF12__;INF06@E=1,S=10,G=0,T=0,P=0:@R=A,S=26,V=Par dépôt:R=B,S=3,V={0}:R=C,S=22,V=BIJOU:",$O12)</f>
        <v>0</v>
      </c>
      <c r="T12" s="3">
        <f>TableauO3[[#This Row],[Stock inital]]+TableauO3[[#This Row],[Qté Achetée]]-TableauO3[[#This Row],[Qté Vendues]]</f>
        <v>-2</v>
      </c>
    </row>
    <row r="13" spans="1:20" x14ac:dyDescent="0.25">
      <c r="B13" s="1" t="s">
        <v>26</v>
      </c>
      <c r="C13" s="1" t="s">
        <v>27</v>
      </c>
      <c r="D13" s="1" t="s">
        <v>17</v>
      </c>
      <c r="E13" s="1" t="s">
        <v>0</v>
      </c>
      <c r="F13" s="1" t="s">
        <v>44</v>
      </c>
      <c r="G13" s="2">
        <v>42776</v>
      </c>
      <c r="H13" s="1" t="s">
        <v>45</v>
      </c>
      <c r="I13" s="1"/>
      <c r="J13" s="3">
        <v>0</v>
      </c>
      <c r="K13" s="3">
        <v>5</v>
      </c>
      <c r="L13" s="5">
        <f>IF(B13&lt;&gt;B12,VLOOKUP(B13,TableauO3[#All],5,0)+TableauB3[[#This Row],[Qté Achetée]]-TableauB3[[#This Row],[Qté Vendues]],L12+TableauB3[[#This Row],[Qté Achetée]]-TableauB3[[#This Row],[Qté Vendues]])</f>
        <v>-4</v>
      </c>
      <c r="M13" s="5">
        <f>VLOOKUP(TableauB3[[#This Row],[Référence Article]],TableauO3[#All],5,0)</f>
        <v>35</v>
      </c>
      <c r="O13" s="1" t="s">
        <v>46</v>
      </c>
      <c r="P13" s="1" t="s">
        <v>47</v>
      </c>
      <c r="Q13" s="3">
        <v>0</v>
      </c>
      <c r="R13" s="3">
        <v>4</v>
      </c>
      <c r="S13" s="4">
        <f>_xll.Assistant.XL.RIK_AC("INF12__;INF06@E=1,S=10,G=0,T=0,P=0:@R=A,S=26,V=Par dépôt:R=B,S=3,V={0}:R=C,S=22,V=BIJOU:",$O13)</f>
        <v>100</v>
      </c>
      <c r="T13" s="3">
        <f>TableauO3[[#This Row],[Stock inital]]+TableauO3[[#This Row],[Qté Achetée]]-TableauO3[[#This Row],[Qté Vendues]]</f>
        <v>96</v>
      </c>
    </row>
    <row r="14" spans="1:20" x14ac:dyDescent="0.25">
      <c r="B14" s="1" t="s">
        <v>26</v>
      </c>
      <c r="C14" s="1" t="s">
        <v>27</v>
      </c>
      <c r="D14" s="1" t="s">
        <v>17</v>
      </c>
      <c r="E14" s="1" t="s">
        <v>0</v>
      </c>
      <c r="F14" s="1" t="s">
        <v>28</v>
      </c>
      <c r="G14" s="2">
        <v>42780</v>
      </c>
      <c r="H14" s="1" t="s">
        <v>29</v>
      </c>
      <c r="I14" s="1"/>
      <c r="J14" s="3">
        <v>0</v>
      </c>
      <c r="K14" s="3">
        <v>4</v>
      </c>
      <c r="L14" s="5">
        <f>IF(B14&lt;&gt;B13,VLOOKUP(B14,TableauO3[#All],5,0)+TableauB3[[#This Row],[Qté Achetée]]-TableauB3[[#This Row],[Qté Vendues]],L13+TableauB3[[#This Row],[Qté Achetée]]-TableauB3[[#This Row],[Qté Vendues]])</f>
        <v>-8</v>
      </c>
      <c r="M14" s="5">
        <f>VLOOKUP(TableauB3[[#This Row],[Référence Article]],TableauO3[#All],5,0)</f>
        <v>35</v>
      </c>
      <c r="O14" s="1" t="s">
        <v>48</v>
      </c>
      <c r="P14" s="1" t="s">
        <v>49</v>
      </c>
      <c r="Q14" s="3">
        <v>0</v>
      </c>
      <c r="R14" s="3">
        <v>1</v>
      </c>
      <c r="S14" s="4">
        <f>_xll.Assistant.XL.RIK_AC("INF12__;INF06@E=1,S=10,G=0,T=0,P=0:@R=A,S=26,V=Par dépôt:R=B,S=3,V={0}:R=C,S=22,V=BIJOU:",$O14)</f>
        <v>0</v>
      </c>
      <c r="T14" s="3">
        <f>TableauO3[[#This Row],[Stock inital]]+TableauO3[[#This Row],[Qté Achetée]]-TableauO3[[#This Row],[Qté Vendues]]</f>
        <v>-1</v>
      </c>
    </row>
    <row r="15" spans="1:20" x14ac:dyDescent="0.25">
      <c r="B15" s="1" t="s">
        <v>26</v>
      </c>
      <c r="C15" s="1" t="s">
        <v>27</v>
      </c>
      <c r="D15" s="1" t="s">
        <v>17</v>
      </c>
      <c r="E15" s="1" t="s">
        <v>0</v>
      </c>
      <c r="F15" s="1" t="s">
        <v>50</v>
      </c>
      <c r="G15" s="2">
        <v>42788</v>
      </c>
      <c r="H15" s="1"/>
      <c r="I15" s="1" t="s">
        <v>51</v>
      </c>
      <c r="J15" s="3">
        <v>8</v>
      </c>
      <c r="K15" s="3">
        <v>0</v>
      </c>
      <c r="L15" s="5">
        <f>IF(B15&lt;&gt;B14,VLOOKUP(B15,TableauO3[#All],5,0)+TableauB3[[#This Row],[Qté Achetée]]-TableauB3[[#This Row],[Qté Vendues]],L14+TableauB3[[#This Row],[Qté Achetée]]-TableauB3[[#This Row],[Qté Vendues]])</f>
        <v>0</v>
      </c>
      <c r="M15" s="5">
        <f>VLOOKUP(TableauB3[[#This Row],[Référence Article]],TableauO3[#All],5,0)</f>
        <v>35</v>
      </c>
      <c r="O15" s="1" t="s">
        <v>52</v>
      </c>
      <c r="P15" s="1" t="s">
        <v>53</v>
      </c>
      <c r="Q15" s="3">
        <v>0</v>
      </c>
      <c r="R15" s="3">
        <v>20</v>
      </c>
      <c r="S15" s="4">
        <f>_xll.Assistant.XL.RIK_AC("INF12__;INF06@E=1,S=10,G=0,T=0,P=0:@R=A,S=26,V=Par dépôt:R=B,S=3,V={0}:R=C,S=22,V=BIJOU:",$O15)</f>
        <v>0</v>
      </c>
      <c r="T15" s="3">
        <f>TableauO3[[#This Row],[Stock inital]]+TableauO3[[#This Row],[Qté Achetée]]-TableauO3[[#This Row],[Qté Vendues]]</f>
        <v>-20</v>
      </c>
    </row>
    <row r="16" spans="1:20" x14ac:dyDescent="0.25">
      <c r="B16" s="1" t="s">
        <v>30</v>
      </c>
      <c r="C16" s="1" t="s">
        <v>31</v>
      </c>
      <c r="D16" s="1" t="s">
        <v>17</v>
      </c>
      <c r="E16" s="1" t="s">
        <v>0</v>
      </c>
      <c r="F16" s="1" t="s">
        <v>54</v>
      </c>
      <c r="G16" s="2">
        <v>42808</v>
      </c>
      <c r="H16" s="1" t="s">
        <v>55</v>
      </c>
      <c r="I16" s="1"/>
      <c r="J16" s="3">
        <v>0</v>
      </c>
      <c r="K16" s="3">
        <v>1</v>
      </c>
      <c r="L16" s="5">
        <f>IF(B16&lt;&gt;B15,VLOOKUP(B16,TableauO3[#All],5,0)+TableauB3[[#This Row],[Qté Achetée]]-TableauB3[[#This Row],[Qté Vendues]],L15+TableauB3[[#This Row],[Qté Achetée]]-TableauB3[[#This Row],[Qté Vendues]])</f>
        <v>14</v>
      </c>
      <c r="M16" s="5">
        <f>VLOOKUP(TableauB3[[#This Row],[Référence Article]],TableauO3[#All],5,0)</f>
        <v>15</v>
      </c>
      <c r="O16" s="1" t="s">
        <v>56</v>
      </c>
      <c r="P16" s="1" t="s">
        <v>57</v>
      </c>
      <c r="Q16" s="3">
        <v>0</v>
      </c>
      <c r="R16" s="3">
        <v>6</v>
      </c>
      <c r="S16" s="4">
        <f>_xll.Assistant.XL.RIK_AC("INF12__;INF06@E=1,S=10,G=0,T=0,P=0:@R=A,S=26,V=Par dépôt:R=B,S=3,V={0}:R=C,S=22,V=BIJOU:",$O16)</f>
        <v>0</v>
      </c>
      <c r="T16" s="3">
        <f>TableauO3[[#This Row],[Stock inital]]+TableauO3[[#This Row],[Qté Achetée]]-TableauO3[[#This Row],[Qté Vendues]]</f>
        <v>-6</v>
      </c>
    </row>
    <row r="17" spans="2:20" x14ac:dyDescent="0.25">
      <c r="B17" s="1" t="s">
        <v>34</v>
      </c>
      <c r="C17" s="1" t="s">
        <v>35</v>
      </c>
      <c r="D17" s="1" t="s">
        <v>17</v>
      </c>
      <c r="E17" s="1" t="s">
        <v>0</v>
      </c>
      <c r="F17" s="1" t="s">
        <v>18</v>
      </c>
      <c r="G17" s="2">
        <v>42755</v>
      </c>
      <c r="H17" s="1" t="s">
        <v>19</v>
      </c>
      <c r="I17" s="1"/>
      <c r="J17" s="3">
        <v>0</v>
      </c>
      <c r="K17" s="3">
        <v>1</v>
      </c>
      <c r="L17" s="5">
        <f>IF(B17&lt;&gt;B16,VLOOKUP(B17,TableauO3[#All],5,0)+TableauB3[[#This Row],[Qté Achetée]]-TableauB3[[#This Row],[Qté Vendues]],L16+TableauB3[[#This Row],[Qté Achetée]]-TableauB3[[#This Row],[Qté Vendues]])</f>
        <v>119</v>
      </c>
      <c r="M17" s="5">
        <f>VLOOKUP(TableauB3[[#This Row],[Référence Article]],TableauO3[#All],5,0)</f>
        <v>120</v>
      </c>
      <c r="O17" s="1" t="s">
        <v>58</v>
      </c>
      <c r="P17" s="1" t="s">
        <v>59</v>
      </c>
      <c r="Q17" s="3">
        <v>0</v>
      </c>
      <c r="R17" s="3">
        <v>3</v>
      </c>
      <c r="S17" s="4">
        <f>_xll.Assistant.XL.RIK_AC("INF12__;INF06@E=1,S=10,G=0,T=0,P=0:@R=A,S=26,V=Par dépôt:R=B,S=3,V={0}:R=C,S=22,V=BIJOU:",$O17)</f>
        <v>0</v>
      </c>
      <c r="T17" s="3">
        <f>TableauO3[[#This Row],[Stock inital]]+TableauO3[[#This Row],[Qté Achetée]]-TableauO3[[#This Row],[Qté Vendues]]</f>
        <v>-3</v>
      </c>
    </row>
    <row r="18" spans="2:20" x14ac:dyDescent="0.25">
      <c r="B18" s="1" t="s">
        <v>36</v>
      </c>
      <c r="C18" s="1" t="s">
        <v>37</v>
      </c>
      <c r="D18" s="1" t="s">
        <v>17</v>
      </c>
      <c r="E18" s="1" t="s">
        <v>0</v>
      </c>
      <c r="F18" s="1" t="s">
        <v>60</v>
      </c>
      <c r="G18" s="2">
        <v>42761</v>
      </c>
      <c r="H18" s="1" t="s">
        <v>61</v>
      </c>
      <c r="I18" s="1"/>
      <c r="J18" s="3">
        <v>0</v>
      </c>
      <c r="K18" s="3">
        <v>5</v>
      </c>
      <c r="L18" s="5">
        <f>IF(B18&lt;&gt;B17,VLOOKUP(B18,TableauO3[#All],5,0)+TableauB3[[#This Row],[Qté Achetée]]-TableauB3[[#This Row],[Qté Vendues]],L17+TableauB3[[#This Row],[Qté Achetée]]-TableauB3[[#This Row],[Qté Vendues]])</f>
        <v>35</v>
      </c>
      <c r="M18" s="5">
        <f>VLOOKUP(TableauB3[[#This Row],[Référence Article]],TableauO3[#All],5,0)</f>
        <v>40</v>
      </c>
      <c r="O18" s="1" t="s">
        <v>62</v>
      </c>
      <c r="P18" s="1" t="s">
        <v>63</v>
      </c>
      <c r="Q18" s="3">
        <v>5</v>
      </c>
      <c r="R18" s="3">
        <v>1</v>
      </c>
      <c r="S18" s="4">
        <f>_xll.Assistant.XL.RIK_AC("INF12__;INF06@E=1,S=10,G=0,T=0,P=0:@R=A,S=26,V=Par dépôt:R=B,S=3,V={0}:R=C,S=22,V=BIJOU:",$O18)</f>
        <v>5</v>
      </c>
      <c r="T18" s="3">
        <f>TableauO3[[#This Row],[Stock inital]]+TableauO3[[#This Row],[Qté Achetée]]-TableauO3[[#This Row],[Qté Vendues]]</f>
        <v>9</v>
      </c>
    </row>
    <row r="19" spans="2:20" x14ac:dyDescent="0.25">
      <c r="B19" s="1" t="s">
        <v>36</v>
      </c>
      <c r="C19" s="1" t="s">
        <v>37</v>
      </c>
      <c r="D19" s="1" t="s">
        <v>17</v>
      </c>
      <c r="E19" s="1" t="s">
        <v>0</v>
      </c>
      <c r="F19" s="1" t="s">
        <v>64</v>
      </c>
      <c r="G19" s="2">
        <v>42764</v>
      </c>
      <c r="H19" s="1" t="s">
        <v>21</v>
      </c>
      <c r="I19" s="1"/>
      <c r="J19" s="3">
        <v>0</v>
      </c>
      <c r="K19" s="3">
        <v>1</v>
      </c>
      <c r="L19" s="5">
        <f>IF(B19&lt;&gt;B18,VLOOKUP(B19,TableauO3[#All],5,0)+TableauB3[[#This Row],[Qté Achetée]]-TableauB3[[#This Row],[Qté Vendues]],L18+TableauB3[[#This Row],[Qté Achetée]]-TableauB3[[#This Row],[Qté Vendues]])</f>
        <v>34</v>
      </c>
      <c r="M19" s="5">
        <f>VLOOKUP(TableauB3[[#This Row],[Référence Article]],TableauO3[#All],5,0)</f>
        <v>40</v>
      </c>
      <c r="O19" s="1" t="s">
        <v>65</v>
      </c>
      <c r="P19" s="1" t="s">
        <v>66</v>
      </c>
      <c r="Q19" s="3">
        <v>5</v>
      </c>
      <c r="R19" s="3">
        <v>8</v>
      </c>
      <c r="S19" s="4">
        <f>_xll.Assistant.XL.RIK_AC("INF12__;INF06@E=1,S=10,G=0,T=0,P=0:@R=A,S=26,V=Par dépôt:R=B,S=3,V={0}:R=C,S=22,V=BIJOU:",$O19)</f>
        <v>7</v>
      </c>
      <c r="T19" s="3">
        <f>TableauO3[[#This Row],[Stock inital]]+TableauO3[[#This Row],[Qté Achetée]]-TableauO3[[#This Row],[Qté Vendues]]</f>
        <v>4</v>
      </c>
    </row>
    <row r="20" spans="2:20" x14ac:dyDescent="0.25">
      <c r="B20" s="1" t="s">
        <v>38</v>
      </c>
      <c r="C20" s="1" t="s">
        <v>39</v>
      </c>
      <c r="D20" s="1" t="s">
        <v>17</v>
      </c>
      <c r="E20" s="1" t="s">
        <v>0</v>
      </c>
      <c r="F20" s="1" t="s">
        <v>44</v>
      </c>
      <c r="G20" s="2">
        <v>42776</v>
      </c>
      <c r="H20" s="1" t="s">
        <v>45</v>
      </c>
      <c r="I20" s="1"/>
      <c r="J20" s="3">
        <v>0</v>
      </c>
      <c r="K20" s="3">
        <v>4</v>
      </c>
      <c r="L20" s="5">
        <f>IF(B20&lt;&gt;B19,VLOOKUP(B20,TableauO3[#All],5,0)+TableauB3[[#This Row],[Qté Achetée]]-TableauB3[[#This Row],[Qté Vendues]],L19+TableauB3[[#This Row],[Qté Achetée]]-TableauB3[[#This Row],[Qté Vendues]])</f>
        <v>66</v>
      </c>
      <c r="M20" s="5">
        <f>VLOOKUP(TableauB3[[#This Row],[Référence Article]],TableauO3[#All],5,0)</f>
        <v>70</v>
      </c>
      <c r="O20" s="1" t="s">
        <v>67</v>
      </c>
      <c r="P20" s="1" t="s">
        <v>68</v>
      </c>
      <c r="Q20" s="3">
        <v>0</v>
      </c>
      <c r="R20" s="3">
        <v>2</v>
      </c>
      <c r="S20" s="4">
        <f>_xll.Assistant.XL.RIK_AC("INF12__;INF06@E=1,S=10,G=0,T=0,P=0:@R=A,S=26,V=Par dépôt:R=B,S=3,V={0}:R=C,S=22,V=BIJOU:",$O20)</f>
        <v>7</v>
      </c>
      <c r="T20" s="3">
        <f>TableauO3[[#This Row],[Stock inital]]+TableauO3[[#This Row],[Qté Achetée]]-TableauO3[[#This Row],[Qté Vendues]]</f>
        <v>5</v>
      </c>
    </row>
    <row r="21" spans="2:20" x14ac:dyDescent="0.25">
      <c r="B21" s="1" t="s">
        <v>42</v>
      </c>
      <c r="C21" s="1" t="s">
        <v>43</v>
      </c>
      <c r="D21" s="1" t="s">
        <v>17</v>
      </c>
      <c r="E21" s="1" t="s">
        <v>0</v>
      </c>
      <c r="F21" s="1" t="s">
        <v>40</v>
      </c>
      <c r="G21" s="2">
        <v>42766</v>
      </c>
      <c r="H21" s="1" t="s">
        <v>41</v>
      </c>
      <c r="I21" s="1"/>
      <c r="J21" s="3">
        <v>0</v>
      </c>
      <c r="K21" s="3">
        <v>2</v>
      </c>
      <c r="L21" s="5">
        <f>IF(B21&lt;&gt;B20,VLOOKUP(B21,TableauO3[#All],5,0)+TableauB3[[#This Row],[Qté Achetée]]-TableauB3[[#This Row],[Qté Vendues]],L20+TableauB3[[#This Row],[Qté Achetée]]-TableauB3[[#This Row],[Qté Vendues]])</f>
        <v>-2</v>
      </c>
      <c r="M21" s="5">
        <f>VLOOKUP(TableauB3[[#This Row],[Référence Article]],TableauO3[#All],5,0)</f>
        <v>0</v>
      </c>
      <c r="O21" s="1" t="s">
        <v>69</v>
      </c>
      <c r="P21" s="1" t="s">
        <v>70</v>
      </c>
      <c r="Q21" s="3">
        <v>0</v>
      </c>
      <c r="R21" s="3">
        <v>2</v>
      </c>
      <c r="S21" s="4">
        <f>_xll.Assistant.XL.RIK_AC("INF12__;INF06@E=1,S=10,G=0,T=0,P=0:@R=A,S=26,V=Par dépôt:R=B,S=3,V={0}:R=C,S=22,V=BIJOU:",$O21)</f>
        <v>65</v>
      </c>
      <c r="T21" s="3">
        <f>TableauO3[[#This Row],[Stock inital]]+TableauO3[[#This Row],[Qté Achetée]]-TableauO3[[#This Row],[Qté Vendues]]</f>
        <v>63</v>
      </c>
    </row>
    <row r="22" spans="2:20" x14ac:dyDescent="0.25">
      <c r="B22" s="1" t="s">
        <v>46</v>
      </c>
      <c r="C22" s="1" t="s">
        <v>47</v>
      </c>
      <c r="D22" s="1" t="s">
        <v>17</v>
      </c>
      <c r="E22" s="1" t="s">
        <v>0</v>
      </c>
      <c r="F22" s="1" t="s">
        <v>60</v>
      </c>
      <c r="G22" s="2">
        <v>42761</v>
      </c>
      <c r="H22" s="1" t="s">
        <v>61</v>
      </c>
      <c r="I22" s="1"/>
      <c r="J22" s="3">
        <v>0</v>
      </c>
      <c r="K22" s="3">
        <v>4</v>
      </c>
      <c r="L22" s="5">
        <f>IF(B22&lt;&gt;B21,VLOOKUP(B22,TableauO3[#All],5,0)+TableauB3[[#This Row],[Qté Achetée]]-TableauB3[[#This Row],[Qté Vendues]],L21+TableauB3[[#This Row],[Qté Achetée]]-TableauB3[[#This Row],[Qté Vendues]])</f>
        <v>96</v>
      </c>
      <c r="M22" s="5">
        <f>VLOOKUP(TableauB3[[#This Row],[Référence Article]],TableauO3[#All],5,0)</f>
        <v>100</v>
      </c>
      <c r="O22" s="1" t="s">
        <v>71</v>
      </c>
      <c r="P22" s="1" t="s">
        <v>72</v>
      </c>
      <c r="Q22" s="3">
        <v>0</v>
      </c>
      <c r="R22" s="3">
        <v>1</v>
      </c>
      <c r="S22" s="4">
        <f>_xll.Assistant.XL.RIK_AC("INF12__;INF06@E=1,S=10,G=0,T=0,P=0:@R=A,S=26,V=Par dépôt:R=B,S=3,V={0}:R=C,S=22,V=BIJOU:",$O22)</f>
        <v>26</v>
      </c>
      <c r="T22" s="3">
        <f>TableauO3[[#This Row],[Stock inital]]+TableauO3[[#This Row],[Qté Achetée]]-TableauO3[[#This Row],[Qté Vendues]]</f>
        <v>25</v>
      </c>
    </row>
    <row r="23" spans="2:20" x14ac:dyDescent="0.25">
      <c r="B23" s="1" t="s">
        <v>48</v>
      </c>
      <c r="C23" s="1" t="s">
        <v>49</v>
      </c>
      <c r="D23" s="1"/>
      <c r="E23" s="1" t="s">
        <v>0</v>
      </c>
      <c r="F23" s="1" t="s">
        <v>73</v>
      </c>
      <c r="G23" s="2">
        <v>42776</v>
      </c>
      <c r="H23" s="1" t="s">
        <v>74</v>
      </c>
      <c r="I23" s="1"/>
      <c r="J23" s="3">
        <v>0</v>
      </c>
      <c r="K23" s="3">
        <v>1</v>
      </c>
      <c r="L23" s="5">
        <f>IF(B23&lt;&gt;B22,VLOOKUP(B23,TableauO3[#All],5,0)+TableauB3[[#This Row],[Qté Achetée]]-TableauB3[[#This Row],[Qté Vendues]],L22+TableauB3[[#This Row],[Qté Achetée]]-TableauB3[[#This Row],[Qté Vendues]])</f>
        <v>-1</v>
      </c>
      <c r="M23" s="5">
        <f>VLOOKUP(TableauB3[[#This Row],[Référence Article]],TableauO3[#All],5,0)</f>
        <v>0</v>
      </c>
      <c r="O23" s="1" t="s">
        <v>75</v>
      </c>
      <c r="P23" s="1" t="s">
        <v>76</v>
      </c>
      <c r="Q23" s="3">
        <v>0</v>
      </c>
      <c r="R23" s="3">
        <v>7</v>
      </c>
      <c r="S23" s="4">
        <f>_xll.Assistant.XL.RIK_AC("INF12__;INF06@E=1,S=10,G=0,T=0,P=0:@R=A,S=26,V=Par dépôt:R=B,S=3,V={0}:R=C,S=22,V=BIJOU:",$O23)</f>
        <v>0</v>
      </c>
      <c r="T23" s="3">
        <f>TableauO3[[#This Row],[Stock inital]]+TableauO3[[#This Row],[Qté Achetée]]-TableauO3[[#This Row],[Qté Vendues]]</f>
        <v>-7</v>
      </c>
    </row>
    <row r="24" spans="2:20" x14ac:dyDescent="0.25">
      <c r="B24" s="1" t="s">
        <v>52</v>
      </c>
      <c r="C24" s="1" t="s">
        <v>53</v>
      </c>
      <c r="D24" s="1"/>
      <c r="E24" s="1" t="s">
        <v>0</v>
      </c>
      <c r="F24" s="1" t="s">
        <v>77</v>
      </c>
      <c r="G24" s="2">
        <v>42758</v>
      </c>
      <c r="H24" s="1" t="s">
        <v>78</v>
      </c>
      <c r="I24" s="1"/>
      <c r="J24" s="3">
        <v>0</v>
      </c>
      <c r="K24" s="3">
        <v>20</v>
      </c>
      <c r="L24" s="5">
        <f>IF(B24&lt;&gt;B23,VLOOKUP(B24,TableauO3[#All],5,0)+TableauB3[[#This Row],[Qté Achetée]]-TableauB3[[#This Row],[Qté Vendues]],L23+TableauB3[[#This Row],[Qté Achetée]]-TableauB3[[#This Row],[Qté Vendues]])</f>
        <v>-20</v>
      </c>
      <c r="M24" s="5">
        <f>VLOOKUP(TableauB3[[#This Row],[Référence Article]],TableauO3[#All],5,0)</f>
        <v>0</v>
      </c>
      <c r="O24" s="1" t="s">
        <v>79</v>
      </c>
      <c r="P24" s="1" t="s">
        <v>80</v>
      </c>
      <c r="Q24" s="3">
        <v>0</v>
      </c>
      <c r="R24" s="3">
        <v>2</v>
      </c>
      <c r="S24" s="4">
        <f>_xll.Assistant.XL.RIK_AC("INF12__;INF06@E=1,S=10,G=0,T=0,P=0:@R=A,S=26,V=Par dépôt:R=B,S=3,V={0}:R=C,S=22,V=BIJOU:",$O24)</f>
        <v>1</v>
      </c>
      <c r="T24" s="3">
        <f>TableauO3[[#This Row],[Stock inital]]+TableauO3[[#This Row],[Qté Achetée]]-TableauO3[[#This Row],[Qté Vendues]]</f>
        <v>-1</v>
      </c>
    </row>
    <row r="25" spans="2:20" x14ac:dyDescent="0.25">
      <c r="B25" s="1" t="s">
        <v>56</v>
      </c>
      <c r="C25" s="1" t="s">
        <v>57</v>
      </c>
      <c r="D25" s="1"/>
      <c r="E25" s="1" t="s">
        <v>0</v>
      </c>
      <c r="F25" s="1" t="s">
        <v>81</v>
      </c>
      <c r="G25" s="2">
        <v>42807</v>
      </c>
      <c r="H25" s="1" t="s">
        <v>82</v>
      </c>
      <c r="I25" s="1"/>
      <c r="J25" s="3">
        <v>0</v>
      </c>
      <c r="K25" s="3">
        <v>6</v>
      </c>
      <c r="L25" s="5">
        <f>IF(B25&lt;&gt;B24,VLOOKUP(B25,TableauO3[#All],5,0)+TableauB3[[#This Row],[Qté Achetée]]-TableauB3[[#This Row],[Qté Vendues]],L24+TableauB3[[#This Row],[Qté Achetée]]-TableauB3[[#This Row],[Qté Vendues]])</f>
        <v>-6</v>
      </c>
      <c r="M25" s="5">
        <f>VLOOKUP(TableauB3[[#This Row],[Référence Article]],TableauO3[#All],5,0)</f>
        <v>0</v>
      </c>
      <c r="O25" t="s">
        <v>83</v>
      </c>
      <c r="Q25" s="3">
        <f>SUBTOTAL(109,TableauO3[Qté Achetée])</f>
        <v>33</v>
      </c>
      <c r="R25" s="3">
        <f>SUBTOTAL(109,TableauO3[Qté Vendues])</f>
        <v>137</v>
      </c>
    </row>
    <row r="26" spans="2:20" x14ac:dyDescent="0.25">
      <c r="B26" s="1" t="s">
        <v>58</v>
      </c>
      <c r="C26" s="1" t="s">
        <v>59</v>
      </c>
      <c r="D26" s="1"/>
      <c r="E26" s="1" t="s">
        <v>0</v>
      </c>
      <c r="F26" s="1" t="s">
        <v>81</v>
      </c>
      <c r="G26" s="2">
        <v>42807</v>
      </c>
      <c r="H26" s="1" t="s">
        <v>82</v>
      </c>
      <c r="I26" s="1"/>
      <c r="J26" s="3">
        <v>0</v>
      </c>
      <c r="K26" s="3">
        <v>3</v>
      </c>
      <c r="L26" s="5">
        <f>IF(B26&lt;&gt;B25,VLOOKUP(B26,TableauO3[#All],5,0)+TableauB3[[#This Row],[Qté Achetée]]-TableauB3[[#This Row],[Qté Vendues]],L25+TableauB3[[#This Row],[Qté Achetée]]-TableauB3[[#This Row],[Qté Vendues]])</f>
        <v>-3</v>
      </c>
      <c r="M26" s="5">
        <f>VLOOKUP(TableauB3[[#This Row],[Référence Article]],TableauO3[#All],5,0)</f>
        <v>0</v>
      </c>
    </row>
    <row r="27" spans="2:20" x14ac:dyDescent="0.25">
      <c r="B27" s="1" t="s">
        <v>62</v>
      </c>
      <c r="C27" s="1" t="s">
        <v>63</v>
      </c>
      <c r="D27" s="1" t="s">
        <v>17</v>
      </c>
      <c r="E27" s="1" t="s">
        <v>0</v>
      </c>
      <c r="F27" s="1" t="s">
        <v>77</v>
      </c>
      <c r="G27" s="2">
        <v>42758</v>
      </c>
      <c r="H27" s="1" t="s">
        <v>78</v>
      </c>
      <c r="I27" s="1"/>
      <c r="J27" s="3">
        <v>0</v>
      </c>
      <c r="K27" s="3">
        <v>1</v>
      </c>
      <c r="L27" s="5">
        <f>IF(B27&lt;&gt;B26,VLOOKUP(B27,TableauO3[#All],5,0)+TableauB3[[#This Row],[Qté Achetée]]-TableauB3[[#This Row],[Qté Vendues]],L26+TableauB3[[#This Row],[Qté Achetée]]-TableauB3[[#This Row],[Qté Vendues]])</f>
        <v>4</v>
      </c>
      <c r="M27" s="5">
        <f>VLOOKUP(TableauB3[[#This Row],[Référence Article]],TableauO3[#All],5,0)</f>
        <v>5</v>
      </c>
    </row>
    <row r="28" spans="2:20" x14ac:dyDescent="0.25">
      <c r="B28" s="1" t="s">
        <v>62</v>
      </c>
      <c r="C28" s="1" t="s">
        <v>63</v>
      </c>
      <c r="D28" s="1" t="s">
        <v>17</v>
      </c>
      <c r="E28" s="1" t="s">
        <v>0</v>
      </c>
      <c r="F28" s="1" t="s">
        <v>84</v>
      </c>
      <c r="G28" s="2">
        <v>42776</v>
      </c>
      <c r="H28" s="1"/>
      <c r="I28" s="1" t="s">
        <v>85</v>
      </c>
      <c r="J28" s="3">
        <v>5</v>
      </c>
      <c r="K28" s="3">
        <v>0</v>
      </c>
      <c r="L28" s="5">
        <f>IF(B28&lt;&gt;B27,VLOOKUP(B28,TableauO3[#All],5,0)+TableauB3[[#This Row],[Qté Achetée]]-TableauB3[[#This Row],[Qté Vendues]],L27+TableauB3[[#This Row],[Qté Achetée]]-TableauB3[[#This Row],[Qté Vendues]])</f>
        <v>9</v>
      </c>
      <c r="M28" s="5">
        <f>VLOOKUP(TableauB3[[#This Row],[Référence Article]],TableauO3[#All],5,0)</f>
        <v>5</v>
      </c>
    </row>
    <row r="29" spans="2:20" x14ac:dyDescent="0.25">
      <c r="B29" s="1" t="s">
        <v>65</v>
      </c>
      <c r="C29" s="1" t="s">
        <v>66</v>
      </c>
      <c r="D29" s="1" t="s">
        <v>17</v>
      </c>
      <c r="E29" s="1" t="s">
        <v>0</v>
      </c>
      <c r="F29" s="1" t="s">
        <v>28</v>
      </c>
      <c r="G29" s="2">
        <v>42780</v>
      </c>
      <c r="H29" s="1" t="s">
        <v>29</v>
      </c>
      <c r="I29" s="1"/>
      <c r="J29" s="3">
        <v>0</v>
      </c>
      <c r="K29" s="3">
        <v>8</v>
      </c>
      <c r="L29" s="5">
        <f>IF(B29&lt;&gt;B28,VLOOKUP(B29,TableauO3[#All],5,0)+TableauB3[[#This Row],[Qté Achetée]]-TableauB3[[#This Row],[Qté Vendues]],L28+TableauB3[[#This Row],[Qté Achetée]]-TableauB3[[#This Row],[Qté Vendues]])</f>
        <v>-1</v>
      </c>
      <c r="M29" s="5">
        <f>VLOOKUP(TableauB3[[#This Row],[Référence Article]],TableauO3[#All],5,0)</f>
        <v>7</v>
      </c>
    </row>
    <row r="30" spans="2:20" x14ac:dyDescent="0.25">
      <c r="B30" s="1" t="s">
        <v>65</v>
      </c>
      <c r="C30" s="1" t="s">
        <v>66</v>
      </c>
      <c r="D30" s="1" t="s">
        <v>17</v>
      </c>
      <c r="E30" s="1" t="s">
        <v>0</v>
      </c>
      <c r="F30" s="1" t="s">
        <v>50</v>
      </c>
      <c r="G30" s="2">
        <v>42788</v>
      </c>
      <c r="H30" s="1"/>
      <c r="I30" s="1" t="s">
        <v>51</v>
      </c>
      <c r="J30" s="3">
        <v>5</v>
      </c>
      <c r="K30" s="3">
        <v>0</v>
      </c>
      <c r="L30" s="5">
        <f>IF(B30&lt;&gt;B29,VLOOKUP(B30,TableauO3[#All],5,0)+TableauB3[[#This Row],[Qté Achetée]]-TableauB3[[#This Row],[Qté Vendues]],L29+TableauB3[[#This Row],[Qté Achetée]]-TableauB3[[#This Row],[Qté Vendues]])</f>
        <v>4</v>
      </c>
      <c r="M30" s="5">
        <f>VLOOKUP(TableauB3[[#This Row],[Référence Article]],TableauO3[#All],5,0)</f>
        <v>7</v>
      </c>
    </row>
    <row r="31" spans="2:20" x14ac:dyDescent="0.25">
      <c r="B31" s="1" t="s">
        <v>67</v>
      </c>
      <c r="C31" s="1" t="s">
        <v>68</v>
      </c>
      <c r="D31" s="1" t="s">
        <v>17</v>
      </c>
      <c r="E31" s="1" t="s">
        <v>1</v>
      </c>
      <c r="F31" s="1" t="s">
        <v>20</v>
      </c>
      <c r="G31" s="2">
        <v>42778</v>
      </c>
      <c r="H31" s="1" t="s">
        <v>21</v>
      </c>
      <c r="I31" s="1"/>
      <c r="J31" s="3">
        <v>0</v>
      </c>
      <c r="K31" s="3">
        <v>1</v>
      </c>
      <c r="L31" s="5">
        <f>IF(B31&lt;&gt;B30,VLOOKUP(B31,TableauO3[#All],5,0)+TableauB3[[#This Row],[Qté Achetée]]-TableauB3[[#This Row],[Qté Vendues]],L30+TableauB3[[#This Row],[Qté Achetée]]-TableauB3[[#This Row],[Qté Vendues]])</f>
        <v>6</v>
      </c>
      <c r="M31" s="5">
        <f>VLOOKUP(TableauB3[[#This Row],[Référence Article]],TableauO3[#All],5,0)</f>
        <v>7</v>
      </c>
    </row>
    <row r="32" spans="2:20" x14ac:dyDescent="0.25">
      <c r="B32" s="1" t="s">
        <v>67</v>
      </c>
      <c r="C32" s="1" t="s">
        <v>68</v>
      </c>
      <c r="D32" s="1" t="s">
        <v>17</v>
      </c>
      <c r="E32" s="1" t="s">
        <v>1</v>
      </c>
      <c r="F32" s="1" t="s">
        <v>86</v>
      </c>
      <c r="G32" s="2">
        <v>42780</v>
      </c>
      <c r="H32" s="1" t="s">
        <v>87</v>
      </c>
      <c r="I32" s="1"/>
      <c r="J32" s="3">
        <v>0</v>
      </c>
      <c r="K32" s="3">
        <v>1</v>
      </c>
      <c r="L32" s="5">
        <f>IF(B32&lt;&gt;B31,VLOOKUP(B32,TableauO3[#All],5,0)+TableauB3[[#This Row],[Qté Achetée]]-TableauB3[[#This Row],[Qté Vendues]],L31+TableauB3[[#This Row],[Qté Achetée]]-TableauB3[[#This Row],[Qté Vendues]])</f>
        <v>5</v>
      </c>
      <c r="M32" s="5">
        <f>VLOOKUP(TableauB3[[#This Row],[Référence Article]],TableauO3[#All],5,0)</f>
        <v>7</v>
      </c>
    </row>
    <row r="33" spans="2:13" x14ac:dyDescent="0.25">
      <c r="B33" s="1" t="s">
        <v>69</v>
      </c>
      <c r="C33" s="1" t="s">
        <v>70</v>
      </c>
      <c r="D33" s="1" t="s">
        <v>17</v>
      </c>
      <c r="E33" s="1" t="s">
        <v>1</v>
      </c>
      <c r="F33" s="1" t="s">
        <v>20</v>
      </c>
      <c r="G33" s="2">
        <v>42778</v>
      </c>
      <c r="H33" s="1" t="s">
        <v>21</v>
      </c>
      <c r="I33" s="1"/>
      <c r="J33" s="3">
        <v>0</v>
      </c>
      <c r="K33" s="3">
        <v>1</v>
      </c>
      <c r="L33" s="5">
        <f>IF(B33&lt;&gt;B32,VLOOKUP(B33,TableauO3[#All],5,0)+TableauB3[[#This Row],[Qté Achetée]]-TableauB3[[#This Row],[Qté Vendues]],L32+TableauB3[[#This Row],[Qté Achetée]]-TableauB3[[#This Row],[Qté Vendues]])</f>
        <v>64</v>
      </c>
      <c r="M33" s="5">
        <f>VLOOKUP(TableauB3[[#This Row],[Référence Article]],TableauO3[#All],5,0)</f>
        <v>65</v>
      </c>
    </row>
    <row r="34" spans="2:13" x14ac:dyDescent="0.25">
      <c r="B34" s="1" t="s">
        <v>69</v>
      </c>
      <c r="C34" s="1" t="s">
        <v>70</v>
      </c>
      <c r="D34" s="1" t="s">
        <v>17</v>
      </c>
      <c r="E34" s="1" t="s">
        <v>1</v>
      </c>
      <c r="F34" s="1" t="s">
        <v>86</v>
      </c>
      <c r="G34" s="2">
        <v>42780</v>
      </c>
      <c r="H34" s="1" t="s">
        <v>87</v>
      </c>
      <c r="I34" s="1"/>
      <c r="J34" s="3">
        <v>0</v>
      </c>
      <c r="K34" s="3">
        <v>1</v>
      </c>
      <c r="L34" s="5">
        <f>IF(B34&lt;&gt;B33,VLOOKUP(B34,TableauO3[#All],5,0)+TableauB3[[#This Row],[Qté Achetée]]-TableauB3[[#This Row],[Qté Vendues]],L33+TableauB3[[#This Row],[Qté Achetée]]-TableauB3[[#This Row],[Qté Vendues]])</f>
        <v>63</v>
      </c>
      <c r="M34" s="5">
        <f>VLOOKUP(TableauB3[[#This Row],[Référence Article]],TableauO3[#All],5,0)</f>
        <v>65</v>
      </c>
    </row>
    <row r="35" spans="2:13" x14ac:dyDescent="0.25">
      <c r="B35" s="1" t="s">
        <v>71</v>
      </c>
      <c r="C35" s="1" t="s">
        <v>72</v>
      </c>
      <c r="D35" s="1" t="s">
        <v>17</v>
      </c>
      <c r="E35" s="1" t="s">
        <v>1</v>
      </c>
      <c r="F35" s="1" t="s">
        <v>88</v>
      </c>
      <c r="G35" s="2">
        <v>42749</v>
      </c>
      <c r="H35" s="1" t="s">
        <v>89</v>
      </c>
      <c r="I35" s="1"/>
      <c r="J35" s="3">
        <v>0</v>
      </c>
      <c r="K35" s="3">
        <v>1</v>
      </c>
      <c r="L35" s="5">
        <f>IF(B35&lt;&gt;B34,VLOOKUP(B35,TableauO3[#All],5,0)+TableauB3[[#This Row],[Qté Achetée]]-TableauB3[[#This Row],[Qté Vendues]],L34+TableauB3[[#This Row],[Qté Achetée]]-TableauB3[[#This Row],[Qté Vendues]])</f>
        <v>25</v>
      </c>
      <c r="M35" s="5">
        <f>VLOOKUP(TableauB3[[#This Row],[Référence Article]],TableauO3[#All],5,0)</f>
        <v>26</v>
      </c>
    </row>
    <row r="36" spans="2:13" x14ac:dyDescent="0.25">
      <c r="B36" s="1" t="s">
        <v>75</v>
      </c>
      <c r="C36" s="1" t="s">
        <v>76</v>
      </c>
      <c r="D36" s="1"/>
      <c r="E36" s="1" t="s">
        <v>0</v>
      </c>
      <c r="F36" s="1" t="s">
        <v>90</v>
      </c>
      <c r="G36" s="2">
        <v>42802</v>
      </c>
      <c r="H36" s="1" t="s">
        <v>91</v>
      </c>
      <c r="I36" s="1"/>
      <c r="J36" s="3">
        <v>0</v>
      </c>
      <c r="K36" s="3">
        <v>5</v>
      </c>
      <c r="L36" s="5">
        <f>IF(B36&lt;&gt;B35,VLOOKUP(B36,TableauO3[#All],5,0)+TableauB3[[#This Row],[Qté Achetée]]-TableauB3[[#This Row],[Qté Vendues]],L35+TableauB3[[#This Row],[Qté Achetée]]-TableauB3[[#This Row],[Qté Vendues]])</f>
        <v>-5</v>
      </c>
      <c r="M36" s="5">
        <f>VLOOKUP(TableauB3[[#This Row],[Référence Article]],TableauO3[#All],5,0)</f>
        <v>0</v>
      </c>
    </row>
    <row r="37" spans="2:13" x14ac:dyDescent="0.25">
      <c r="B37" s="1" t="s">
        <v>75</v>
      </c>
      <c r="C37" s="1" t="s">
        <v>76</v>
      </c>
      <c r="D37" s="1"/>
      <c r="E37" s="1" t="s">
        <v>0</v>
      </c>
      <c r="F37" s="1" t="s">
        <v>92</v>
      </c>
      <c r="G37" s="2">
        <v>42809</v>
      </c>
      <c r="H37" s="1" t="s">
        <v>45</v>
      </c>
      <c r="I37" s="1"/>
      <c r="J37" s="3">
        <v>0</v>
      </c>
      <c r="K37" s="3">
        <v>2</v>
      </c>
      <c r="L37" s="5">
        <f>IF(B37&lt;&gt;B36,VLOOKUP(B37,TableauO3[#All],5,0)+TableauB3[[#This Row],[Qté Achetée]]-TableauB3[[#This Row],[Qté Vendues]],L36+TableauB3[[#This Row],[Qté Achetée]]-TableauB3[[#This Row],[Qté Vendues]])</f>
        <v>-7</v>
      </c>
      <c r="M37" s="5">
        <f>VLOOKUP(TableauB3[[#This Row],[Référence Article]],TableauO3[#All],5,0)</f>
        <v>0</v>
      </c>
    </row>
    <row r="38" spans="2:13" x14ac:dyDescent="0.25">
      <c r="B38" s="1" t="s">
        <v>79</v>
      </c>
      <c r="C38" s="1" t="s">
        <v>80</v>
      </c>
      <c r="D38" s="1" t="s">
        <v>17</v>
      </c>
      <c r="E38" s="1" t="s">
        <v>0</v>
      </c>
      <c r="F38" s="1" t="s">
        <v>93</v>
      </c>
      <c r="G38" s="2">
        <v>42749</v>
      </c>
      <c r="H38" s="1" t="s">
        <v>89</v>
      </c>
      <c r="I38" s="1"/>
      <c r="J38" s="3">
        <v>0</v>
      </c>
      <c r="K38" s="3">
        <v>2</v>
      </c>
      <c r="L38" s="5">
        <f>IF(B38&lt;&gt;B37,VLOOKUP(B38,TableauO3[#All],5,0)+TableauB3[[#This Row],[Qté Achetée]]-TableauB3[[#This Row],[Qté Vendues]],L37+TableauB3[[#This Row],[Qté Achetée]]-TableauB3[[#This Row],[Qté Vendues]])</f>
        <v>-1</v>
      </c>
      <c r="M38" s="5">
        <f>VLOOKUP(TableauB3[[#This Row],[Référence Article]],TableauO3[#All],5,0)</f>
        <v>1</v>
      </c>
    </row>
    <row r="39" spans="2:13" x14ac:dyDescent="0.25">
      <c r="B39" t="s">
        <v>83</v>
      </c>
      <c r="J39" s="3">
        <f>SUBTOTAL(109,TableauB3[Qté Achetée])</f>
        <v>33</v>
      </c>
      <c r="K39" s="3">
        <f>SUBTOTAL(109,TableauB3[Qté Vendues])</f>
        <v>137</v>
      </c>
    </row>
  </sheetData>
  <pageMargins left="0.7" right="0.7" top="0.75" bottom="0.75" header="0.3" footer="0.3"/>
  <legacyDrawing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1A2AB-1CF9-4E17-809F-705B4A4DC94B}">
  <dimension ref="A1:C2"/>
  <sheetViews>
    <sheetView showGridLines="0" workbookViewId="0"/>
  </sheetViews>
  <sheetFormatPr baseColWidth="10" defaultColWidth="11.42578125" defaultRowHeight="12.75" x14ac:dyDescent="0.2"/>
  <cols>
    <col min="1" max="1" width="11.42578125" style="39"/>
    <col min="2" max="2" width="106.85546875" style="40" bestFit="1" customWidth="1"/>
    <col min="3" max="16384" width="11.42578125" style="39"/>
  </cols>
  <sheetData>
    <row r="1" spans="1:3" x14ac:dyDescent="0.2">
      <c r="A1" s="39" t="s">
        <v>111</v>
      </c>
      <c r="B1" s="40" t="s">
        <v>112</v>
      </c>
      <c r="C1" s="39" t="s">
        <v>113</v>
      </c>
    </row>
    <row r="2" spans="1:3" x14ac:dyDescent="0.2">
      <c r="A2" s="39">
        <v>1</v>
      </c>
      <c r="B2" s="40" t="s">
        <v>114</v>
      </c>
      <c r="C2" s="41">
        <v>43997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F5C07-6471-4448-A9AC-104B741538F0}">
  <dimension ref="A1:C2"/>
  <sheetViews>
    <sheetView workbookViewId="0"/>
  </sheetViews>
  <sheetFormatPr baseColWidth="10" defaultRowHeight="15" x14ac:dyDescent="0.25"/>
  <sheetData>
    <row r="1" spans="1:3" ht="409.5" x14ac:dyDescent="0.25">
      <c r="C1" s="7" t="s">
        <v>104</v>
      </c>
    </row>
    <row r="2" spans="1:3" ht="409.5" x14ac:dyDescent="0.25">
      <c r="A2" s="7" t="s">
        <v>101</v>
      </c>
      <c r="C2" s="7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Prise en Main</vt:lpstr>
      <vt:lpstr>Calendrier</vt:lpstr>
      <vt:lpstr>Feuille de calcul</vt:lpstr>
      <vt:lpstr>Version</vt:lpstr>
      <vt:lpstr>Calendrier!Zone_d_impression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TARLE</dc:creator>
  <cp:lastModifiedBy>Anthony TARLE</cp:lastModifiedBy>
  <cp:lastPrinted>2019-10-09T12:14:06Z</cp:lastPrinted>
  <dcterms:created xsi:type="dcterms:W3CDTF">2019-10-09T09:53:46Z</dcterms:created>
  <dcterms:modified xsi:type="dcterms:W3CDTF">2020-06-15T07:45:37Z</dcterms:modified>
</cp:coreProperties>
</file>